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'Лист1'!$A$1:$G$701</definedName>
  </definedNames>
  <calcPr fullCalcOnLoad="1"/>
</workbook>
</file>

<file path=xl/sharedStrings.xml><?xml version="1.0" encoding="utf-8"?>
<sst xmlns="http://schemas.openxmlformats.org/spreadsheetml/2006/main" count="1159" uniqueCount="293">
  <si>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</si>
  <si>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</si>
  <si>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</si>
  <si>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</si>
  <si>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</si>
  <si>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</si>
  <si>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</si>
  <si>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</si>
  <si>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</si>
  <si>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</si>
  <si>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</si>
  <si>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</si>
  <si>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</si>
  <si>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</si>
  <si>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</si>
  <si>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</si>
  <si>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</si>
  <si>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</si>
  <si>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</si>
  <si>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</si>
  <si>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</si>
  <si>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</si>
  <si>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</si>
  <si>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</si>
  <si>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>Все категории хозяйств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</si>
  <si>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</si>
  <si>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</si>
  <si>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</si>
  <si>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</si>
  <si>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</si>
  <si>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</si>
  <si>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</si>
  <si>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</si>
  <si>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</si>
  <si>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</si>
  <si>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</si>
  <si>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</si>
  <si>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</si>
  <si>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</si>
  <si>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</si>
  <si>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</si>
  <si>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</si>
  <si>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</si>
  <si>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Крестьянские (фермерские) хозяйства</t>
  </si>
  <si>
    <t>Транспорт (автомобильный, железнодорожный, электрический)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</si>
  <si>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</si>
  <si>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</si>
  <si>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Медицинские услуги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</si>
  <si>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</si>
  <si>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</si>
  <si>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</si>
  <si>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</si>
  <si>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</si>
  <si>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</si>
  <si>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</si>
  <si>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</si>
  <si>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</si>
  <si>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</si>
  <si>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</si>
  <si>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</si>
  <si>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</si>
  <si>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</si>
  <si>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</si>
  <si>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</si>
  <si>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</si>
  <si>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</si>
  <si>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</si>
  <si>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</si>
  <si>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</si>
  <si>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</si>
  <si>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</si>
  <si>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</si>
  <si>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</si>
  <si>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</si>
  <si>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</si>
  <si>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</si>
  <si>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</si>
  <si>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</si>
  <si>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</si>
  <si>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</si>
  <si>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</si>
  <si>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</si>
  <si>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</si>
  <si>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</si>
  <si>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</si>
  <si>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</si>
  <si>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</si>
  <si>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</si>
  <si>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</si>
  <si>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</si>
  <si>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</si>
  <si>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</si>
  <si>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</si>
  <si>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</si>
  <si>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</si>
  <si>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</si>
  <si>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</si>
  <si>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</si>
  <si>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</si>
  <si>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</si>
  <si>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</si>
  <si>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</si>
  <si>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</si>
  <si>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</si>
  <si>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</si>
  <si>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</si>
  <si>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</si>
  <si>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</si>
  <si>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</si>
  <si>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</si>
  <si>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</si>
  <si>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</si>
  <si>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</si>
  <si>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</si>
  <si>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</si>
  <si>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</si>
  <si>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</si>
  <si>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</si>
  <si>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</si>
  <si>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</si>
  <si>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</si>
  <si>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</si>
  <si>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</si>
  <si>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</si>
  <si>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</si>
  <si>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</si>
  <si>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</si>
  <si>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</si>
  <si>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</si>
  <si>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тыс. гол.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</si>
  <si>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</si>
  <si>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</si>
  <si>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</si>
  <si>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</si>
  <si>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</si>
  <si>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</si>
  <si>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</si>
  <si>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</si>
  <si>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</si>
  <si>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</si>
  <si>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</si>
  <si>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</si>
  <si>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</si>
  <si>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</si>
  <si>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</si>
  <si>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</si>
  <si>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</si>
  <si>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</si>
  <si>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</si>
  <si>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</si>
  <si>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</si>
  <si>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</si>
  <si>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</si>
  <si>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</si>
  <si>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млн руб.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</si>
  <si>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</si>
  <si>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</si>
  <si>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</si>
  <si>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</si>
  <si>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</si>
  <si>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</si>
  <si>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</si>
  <si>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</si>
  <si>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</si>
  <si>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0"/>
      </rPr>
      <t>в разрезе предприятий</t>
    </r>
    <r>
      <rPr>
        <i/>
        <sz val="11"/>
        <rFont val="Times New Roman Cyr"/>
        <family val="0"/>
      </rPr>
      <t>:</t>
    </r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</si>
  <si>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</si>
  <si>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</si>
  <si>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</si>
  <si>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>Хозяйства населения</t>
  </si>
  <si>
    <t>Сельскохозяйственные организации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</si>
  <si>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</si>
  <si>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</si>
  <si>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</si>
  <si>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</si>
  <si>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</si>
  <si>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r>
      <t>Сельское, лесное хозяйство</t>
    </r>
    <r>
      <rPr>
        <sz val="11"/>
        <rFont val="Times New Roman Cyr"/>
        <family val="0"/>
      </rPr>
      <t>, охота, рыболовство и рыбоводство</t>
    </r>
    <r>
      <rPr>
        <sz val="11"/>
        <rFont val="Times New Roman Cyr"/>
        <family val="1"/>
      </rPr>
      <t xml:space="preserve"> - </t>
    </r>
    <r>
      <rPr>
        <b/>
        <sz val="11"/>
        <rFont val="Times New Roman Cyr"/>
        <family val="1"/>
      </rPr>
      <t xml:space="preserve">A 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</si>
  <si>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</si>
  <si>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>Торговля оптовая и розничная; ремонт автотранспортных средств и</t>
    </r>
    <r>
      <rPr>
        <sz val="11"/>
        <rFont val="Times New Roman Cyr"/>
        <family val="0"/>
      </rPr>
      <t xml:space="preserve"> мотоциклов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</si>
  <si>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</si>
  <si>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</si>
  <si>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</si>
  <si>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</si>
  <si>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</si>
  <si>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</si>
  <si>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</si>
  <si>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0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</si>
  <si>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0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</si>
  <si>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0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</si>
  <si>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0"/>
      </rPr>
      <t>S</t>
    </r>
  </si>
  <si>
    <r>
      <t>Добыча полезных ископаемых -</t>
    </r>
    <r>
      <rPr>
        <b/>
        <sz val="11"/>
        <rFont val="Times New Roman Cyr"/>
        <family val="0"/>
      </rPr>
      <t xml:space="preserve"> B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</si>
  <si>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</si>
  <si>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</si>
  <si>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</si>
  <si>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</si>
  <si>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</si>
  <si>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</si>
  <si>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</si>
  <si>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</si>
  <si>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</si>
  <si>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</si>
  <si>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</si>
  <si>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</si>
  <si>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</si>
  <si>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</si>
  <si>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</si>
  <si>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</si>
  <si>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</si>
  <si>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</si>
  <si>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</si>
  <si>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0"/>
      </rPr>
      <t>M</t>
    </r>
  </si>
  <si>
    <t>Добыча полезных ископаемых - В</t>
  </si>
  <si>
    <r>
      <t>Оборот розничной торговли</t>
    </r>
    <r>
      <rPr>
        <sz val="11"/>
        <rFont val="Times New Roman Cyr"/>
        <family val="1"/>
      </rPr>
      <t xml:space="preserve"> по крупным и средним  организациям</t>
    </r>
  </si>
  <si>
    <r>
      <t xml:space="preserve">Оборот общественного питания </t>
    </r>
    <r>
      <rPr>
        <sz val="11"/>
        <rFont val="Times New Roman Cyr"/>
        <family val="1"/>
      </rPr>
      <t>по крупным и средним организациям</t>
    </r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</si>
  <si>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</si>
  <si>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</si>
  <si>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</si>
  <si>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</si>
  <si>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</si>
  <si>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</si>
  <si>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</si>
  <si>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</si>
  <si>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Растениеводство</t>
  </si>
  <si>
    <t>Валовые сборы</t>
  </si>
  <si>
    <t>Зерновые и зернобобовые культуры</t>
  </si>
  <si>
    <t>в хозяйствах всех категорий, всего</t>
  </si>
  <si>
    <t>в сельскохозяйственных организациях</t>
  </si>
  <si>
    <t>в том числе в разрезе организаций:</t>
  </si>
  <si>
    <t>Масличные культуры</t>
  </si>
  <si>
    <t>Свекла сахарная</t>
  </si>
  <si>
    <t>Овощи</t>
  </si>
  <si>
    <t>Вся посевная площадь</t>
  </si>
  <si>
    <t>хозяйства всех категорий</t>
  </si>
  <si>
    <t>Животноводство</t>
  </si>
  <si>
    <r>
      <t>Поголовье скота и птицы</t>
    </r>
    <r>
      <rPr>
        <sz val="11"/>
        <rFont val="Times New Roman Cyr"/>
        <family val="1"/>
      </rPr>
      <t xml:space="preserve"> (на конец периода)</t>
    </r>
  </si>
  <si>
    <t xml:space="preserve">         из них: коровы молочного направления</t>
  </si>
  <si>
    <t>Производство продукции животноводства</t>
  </si>
  <si>
    <t>Производство мяса (скот и птица на убой в живом весе)</t>
  </si>
  <si>
    <t>в том числе в разрезе организаций</t>
  </si>
  <si>
    <t>в хозяйствах населения</t>
  </si>
  <si>
    <t>в крестьянских (фермерских) хозяйствах</t>
  </si>
  <si>
    <t>Производство молока</t>
  </si>
  <si>
    <t>Производство яиц</t>
  </si>
  <si>
    <t xml:space="preserve">Форма представления основных показателей социально - экономического развития Троснянского района Орловской области </t>
  </si>
  <si>
    <r>
      <t xml:space="preserve">Обеспечение электрической энергией, газом и паром; кондиционирование воздуха </t>
    </r>
    <r>
      <rPr>
        <b/>
        <sz val="11"/>
        <rFont val="Times New Roman Cyr"/>
        <family val="0"/>
      </rPr>
      <t>D</t>
    </r>
  </si>
  <si>
    <r>
      <t xml:space="preserve">Водоснабжение; водоотведение, организация сбора и утилизации отходов, деятельность по ликвидации загрязнений </t>
    </r>
    <r>
      <rPr>
        <b/>
        <sz val="11"/>
        <rFont val="Times New Roman Cyr"/>
        <family val="0"/>
      </rPr>
      <t>E</t>
    </r>
  </si>
  <si>
    <r>
      <t>Обеспечение электрической энергией, газом и паром; кондиционирование воздуха</t>
    </r>
    <r>
      <rPr>
        <b/>
        <sz val="11"/>
        <rFont val="Times New Roman Cyr"/>
        <family val="0"/>
      </rPr>
      <t xml:space="preserve"> D</t>
    </r>
  </si>
  <si>
    <r>
      <t>Водоснабжение; водоотведение, организация сбора и утилизации отходов, деятельность по ликвидации загрязнений</t>
    </r>
    <r>
      <rPr>
        <b/>
        <sz val="11"/>
        <rFont val="Times New Roman Cyr"/>
        <family val="0"/>
      </rPr>
      <t xml:space="preserve"> E</t>
    </r>
  </si>
  <si>
    <t>D. Обеспечение электрической энергией, газом и паром; кондиционирование воздуха - всего</t>
  </si>
  <si>
    <t>МУЖКП Троснянского района</t>
  </si>
  <si>
    <t>Троснянский участок Кромского филиала АО Орелоблэнерго</t>
  </si>
  <si>
    <t>ТОСП ООО "АГРОТОРГ" в с.Тросна (7235 Пятерочка)</t>
  </si>
  <si>
    <t>ТОСП ЗАО "ТАНДЕР" в Троснянском районе</t>
  </si>
  <si>
    <t>ТОСП АО "ОРЕЛНЕФТЕПРОДУКТ" в Троснянском районе</t>
  </si>
  <si>
    <t>ТОСП ГУП Орловской области "ОРЕЛФАРМАЦИЯ"-аптечный пункт №15 в с.Тросна</t>
  </si>
  <si>
    <t>Бюджетные учреждения Троснянского района</t>
  </si>
  <si>
    <t>ООО "Зареченское"</t>
  </si>
  <si>
    <t>ООО "Элита"</t>
  </si>
  <si>
    <t>ООО "Слобода"</t>
  </si>
  <si>
    <t>ООО "Прогресс"</t>
  </si>
  <si>
    <t>АО Колос</t>
  </si>
  <si>
    <t>Крестьянские (фермерские)хозяйства</t>
  </si>
  <si>
    <t>ООО "Орел-Агро-Продукт"</t>
  </si>
  <si>
    <t>ООО "Пристенская зерновая компания"</t>
  </si>
  <si>
    <t>ООО "Орловский Лидер"</t>
  </si>
  <si>
    <t>ООО "Мираторг - Орел"</t>
  </si>
  <si>
    <t>ООО "Орелагропром"</t>
  </si>
  <si>
    <t>ООО "Фалькон"</t>
  </si>
  <si>
    <t>ООО "Авангард-Агро-Орел"</t>
  </si>
  <si>
    <t>Рапс озимый и яровой</t>
  </si>
  <si>
    <t>Подсолнечник</t>
  </si>
  <si>
    <t>Соя</t>
  </si>
  <si>
    <t>Прочие культуры</t>
  </si>
  <si>
    <t>ООО "Мираторг-Курск"</t>
  </si>
  <si>
    <t>ТОСП ООО "Мираторг - Курск" в Троснянском районе</t>
  </si>
  <si>
    <t>ТОП ООО "Мираторг - Орел" в Троснянском районе</t>
  </si>
  <si>
    <t>"Воронецкое"-СП ООО "Орелагропром"</t>
  </si>
  <si>
    <t xml:space="preserve">МУЖКП Троснянского района </t>
  </si>
  <si>
    <t>АО "Газпром газораспределение Орел"-ТОП Троснянский район</t>
  </si>
  <si>
    <t>Кромской РЭС ФЛ ПАО МРСК ЦЕНТРА Орелэнерго с.Тросна</t>
  </si>
  <si>
    <t>ТОСП ООО "АГРОТОРГ Пятерочка"</t>
  </si>
  <si>
    <t>АУ ОО "Редакция газеты Сельские Зори"</t>
  </si>
  <si>
    <t>Администрация Троснянского района (в т.ч. сельские поселения)</t>
  </si>
  <si>
    <t>Отдел культуры и архивного дела</t>
  </si>
  <si>
    <t>Образовательные учреждения района (школы) в т.ч. интернат</t>
  </si>
  <si>
    <t>БУЗ ОО "Троснянская ЦРБ"</t>
  </si>
  <si>
    <t>БУК БИДО</t>
  </si>
  <si>
    <t xml:space="preserve">      водопровод</t>
  </si>
  <si>
    <t xml:space="preserve">      водопроводная башня</t>
  </si>
  <si>
    <t xml:space="preserve">      с/х техника (комбайн)</t>
  </si>
  <si>
    <t>шт</t>
  </si>
  <si>
    <t xml:space="preserve">      площадка ГТО</t>
  </si>
  <si>
    <t>кв.м.</t>
  </si>
  <si>
    <t xml:space="preserve">Отдел образования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</si>
</sst>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55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u val="single"/>
      <sz val="11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83">
    <xf numFmtId="0" fontId="0" fillId="0" borderId="0" xfId="0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justify"/>
    </xf>
    <xf numFmtId="0" fontId="3" fillId="25" borderId="11" xfId="0" applyFont="1" applyFill="1" applyBorder="1" applyAlignment="1">
      <alignment horizontal="center" vertical="justify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justify"/>
    </xf>
    <xf numFmtId="0" fontId="3" fillId="25" borderId="13" xfId="0" applyFont="1" applyFill="1" applyBorder="1" applyAlignment="1">
      <alignment horizontal="center" vertical="justify"/>
    </xf>
    <xf numFmtId="0" fontId="10" fillId="25" borderId="14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vertical="justify"/>
    </xf>
    <xf numFmtId="0" fontId="0" fillId="25" borderId="14" xfId="0" applyFill="1" applyBorder="1" applyAlignment="1">
      <alignment vertical="justify"/>
    </xf>
    <xf numFmtId="0" fontId="13" fillId="25" borderId="14" xfId="0" applyFont="1" applyFill="1" applyBorder="1" applyAlignment="1">
      <alignment horizontal="center" wrapText="1"/>
    </xf>
    <xf numFmtId="0" fontId="9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vertical="center" indent="1"/>
    </xf>
    <xf numFmtId="0" fontId="9" fillId="25" borderId="14" xfId="0" applyFont="1" applyFill="1" applyBorder="1" applyAlignment="1">
      <alignment horizontal="left" vertical="center" indent="2"/>
    </xf>
    <xf numFmtId="0" fontId="14" fillId="25" borderId="14" xfId="0" applyFont="1" applyFill="1" applyBorder="1" applyAlignment="1">
      <alignment horizontal="left" vertical="center" indent="4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14" xfId="0" applyFont="1" applyFill="1" applyBorder="1" applyAlignment="1">
      <alignment horizontal="left" vertical="center" wrapText="1" indent="2"/>
    </xf>
    <xf numFmtId="0" fontId="9" fillId="25" borderId="14" xfId="0" applyFont="1" applyFill="1" applyBorder="1" applyAlignment="1">
      <alignment horizontal="center"/>
    </xf>
    <xf numFmtId="0" fontId="11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wrapText="1" indent="1"/>
    </xf>
    <xf numFmtId="0" fontId="0" fillId="25" borderId="0" xfId="0" applyFont="1" applyFill="1" applyAlignment="1">
      <alignment horizontal="left" vertical="justify" indent="1"/>
    </xf>
    <xf numFmtId="0" fontId="10" fillId="25" borderId="14" xfId="0" applyFont="1" applyFill="1" applyBorder="1" applyAlignment="1">
      <alignment wrapText="1"/>
    </xf>
    <xf numFmtId="0" fontId="15" fillId="25" borderId="14" xfId="0" applyFont="1" applyFill="1" applyBorder="1" applyAlignment="1">
      <alignment horizontal="center" wrapText="1"/>
    </xf>
    <xf numFmtId="0" fontId="14" fillId="25" borderId="14" xfId="0" applyFont="1" applyFill="1" applyBorder="1" applyAlignment="1">
      <alignment horizontal="left" wrapText="1" indent="4"/>
    </xf>
    <xf numFmtId="0" fontId="9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 indent="1"/>
    </xf>
    <xf numFmtId="0" fontId="4" fillId="25" borderId="14" xfId="0" applyFont="1" applyFill="1" applyBorder="1" applyAlignment="1">
      <alignment horizontal="center" vertical="justify"/>
    </xf>
    <xf numFmtId="0" fontId="3" fillId="25" borderId="0" xfId="0" applyFont="1" applyFill="1" applyAlignment="1">
      <alignment horizontal="left" vertical="center" indent="1"/>
    </xf>
    <xf numFmtId="0" fontId="4" fillId="25" borderId="14" xfId="0" applyFont="1" applyFill="1" applyBorder="1" applyAlignment="1">
      <alignment horizontal="left" vertical="justify"/>
    </xf>
    <xf numFmtId="0" fontId="8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 horizontal="left" vertical="center" wrapText="1"/>
    </xf>
    <xf numFmtId="0" fontId="0" fillId="25" borderId="14" xfId="0" applyFill="1" applyBorder="1" applyAlignment="1">
      <alignment horizontal="center" vertical="justify"/>
    </xf>
    <xf numFmtId="0" fontId="3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left" vertical="justify" indent="1"/>
    </xf>
    <xf numFmtId="0" fontId="3" fillId="25" borderId="14" xfId="0" applyFont="1" applyFill="1" applyBorder="1" applyAlignment="1">
      <alignment/>
    </xf>
    <xf numFmtId="49" fontId="8" fillId="25" borderId="14" xfId="0" applyNumberFormat="1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/>
    </xf>
    <xf numFmtId="0" fontId="3" fillId="25" borderId="14" xfId="0" applyFont="1" applyFill="1" applyBorder="1" applyAlignment="1">
      <alignment horizontal="center" wrapText="1"/>
    </xf>
    <xf numFmtId="49" fontId="3" fillId="25" borderId="14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 wrapText="1" indent="2"/>
    </xf>
    <xf numFmtId="0" fontId="4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49" fontId="7" fillId="25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 wrapText="1" indent="3"/>
    </xf>
    <xf numFmtId="0" fontId="3" fillId="25" borderId="14" xfId="0" applyFont="1" applyFill="1" applyBorder="1" applyAlignment="1">
      <alignment horizontal="left" vertical="center" wrapText="1" indent="1"/>
    </xf>
    <xf numFmtId="0" fontId="3" fillId="25" borderId="14" xfId="0" applyFont="1" applyFill="1" applyBorder="1" applyAlignment="1">
      <alignment horizontal="left" vertical="center" wrapText="1" indent="3"/>
    </xf>
    <xf numFmtId="0" fontId="7" fillId="25" borderId="14" xfId="0" applyFont="1" applyFill="1" applyBorder="1" applyAlignment="1">
      <alignment horizontal="left" vertical="center" wrapText="1"/>
    </xf>
    <xf numFmtId="0" fontId="7" fillId="25" borderId="14" xfId="0" applyFont="1" applyFill="1" applyBorder="1" applyAlignment="1">
      <alignment horizontal="right" vertical="center" wrapText="1"/>
    </xf>
    <xf numFmtId="49" fontId="12" fillId="25" borderId="14" xfId="0" applyNumberFormat="1" applyFont="1" applyFill="1" applyBorder="1" applyAlignment="1">
      <alignment horizontal="center"/>
    </xf>
    <xf numFmtId="49" fontId="6" fillId="25" borderId="14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 applyProtection="1">
      <alignment horizontal="left" vertical="center" wrapText="1"/>
      <protection/>
    </xf>
    <xf numFmtId="0" fontId="3" fillId="25" borderId="14" xfId="0" applyFont="1" applyFill="1" applyBorder="1" applyAlignment="1">
      <alignment horizontal="center" vertical="top"/>
    </xf>
    <xf numFmtId="0" fontId="3" fillId="25" borderId="14" xfId="0" applyFont="1" applyFill="1" applyBorder="1" applyAlignment="1" applyProtection="1">
      <alignment vertical="justify" wrapText="1"/>
      <protection/>
    </xf>
    <xf numFmtId="0" fontId="3" fillId="25" borderId="14" xfId="0" applyFont="1" applyFill="1" applyBorder="1" applyAlignment="1" applyProtection="1">
      <alignment vertical="center" wrapText="1"/>
      <protection/>
    </xf>
    <xf numFmtId="0" fontId="3" fillId="25" borderId="14" xfId="0" applyFont="1" applyFill="1" applyBorder="1" applyAlignment="1" applyProtection="1">
      <alignment vertical="center" wrapText="1"/>
      <protection/>
    </xf>
    <xf numFmtId="0" fontId="3" fillId="25" borderId="1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>
      <alignment horizontal="left" vertical="justify"/>
    </xf>
    <xf numFmtId="0" fontId="4" fillId="25" borderId="14" xfId="0" applyFont="1" applyFill="1" applyBorder="1" applyAlignment="1">
      <alignment horizontal="center" vertical="justify"/>
    </xf>
    <xf numFmtId="0" fontId="8" fillId="25" borderId="14" xfId="0" applyFont="1" applyFill="1" applyBorder="1" applyAlignment="1">
      <alignment vertical="justify"/>
    </xf>
    <xf numFmtId="0" fontId="3" fillId="25" borderId="10" xfId="0" applyFont="1" applyFill="1" applyBorder="1" applyAlignment="1" applyProtection="1">
      <alignment vertical="justify" wrapText="1"/>
      <protection/>
    </xf>
    <xf numFmtId="0" fontId="5" fillId="25" borderId="14" xfId="0" applyFont="1" applyFill="1" applyBorder="1" applyAlignment="1">
      <alignment horizontal="left" vertical="justify"/>
    </xf>
    <xf numFmtId="0" fontId="3" fillId="25" borderId="14" xfId="0" applyFont="1" applyFill="1" applyBorder="1" applyAlignment="1">
      <alignment vertical="justify" wrapText="1"/>
    </xf>
    <xf numFmtId="0" fontId="2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top"/>
    </xf>
    <xf numFmtId="0" fontId="16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center"/>
    </xf>
    <xf numFmtId="0" fontId="16" fillId="25" borderId="0" xfId="0" applyFont="1" applyFill="1" applyAlignment="1">
      <alignment horizontal="left" vertical="top" indent="5"/>
    </xf>
    <xf numFmtId="0" fontId="2" fillId="25" borderId="0" xfId="0" applyFont="1" applyFill="1" applyBorder="1" applyAlignment="1">
      <alignment horizontal="left" vertical="top"/>
    </xf>
    <xf numFmtId="0" fontId="16" fillId="25" borderId="0" xfId="0" applyFont="1" applyFill="1" applyAlignment="1">
      <alignment horizontal="left" vertical="top"/>
    </xf>
    <xf numFmtId="0" fontId="16" fillId="25" borderId="0" xfId="0" applyFont="1" applyFill="1" applyAlignment="1">
      <alignment horizontal="left" indent="5"/>
    </xf>
    <xf numFmtId="0" fontId="0" fillId="25" borderId="0" xfId="0" applyFill="1" applyAlignment="1">
      <alignment horizontal="left" indent="5"/>
    </xf>
    <xf numFmtId="0" fontId="16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3" fillId="25" borderId="14" xfId="0" applyFont="1" applyFill="1" applyBorder="1" applyAlignment="1">
      <alignment horizontal="center" vertical="justify"/>
    </xf>
    <xf numFmtId="0" fontId="0" fillId="25" borderId="0" xfId="0" applyFill="1" applyAlignment="1">
      <alignment horizontal="left" vertical="top" indent="5"/>
    </xf>
    <xf numFmtId="0" fontId="3" fillId="25" borderId="11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vertical="justify"/>
    </xf>
    <xf numFmtId="0" fontId="4" fillId="25" borderId="14" xfId="0" applyFont="1" applyFill="1" applyBorder="1" applyAlignment="1">
      <alignment vertical="justify"/>
    </xf>
    <xf numFmtId="0" fontId="5" fillId="25" borderId="14" xfId="0" applyFont="1" applyFill="1" applyBorder="1" applyAlignment="1">
      <alignment vertical="justify"/>
    </xf>
    <xf numFmtId="0" fontId="4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vertical="justify"/>
    </xf>
    <xf numFmtId="0" fontId="5" fillId="25" borderId="0" xfId="0" applyFont="1" applyFill="1" applyBorder="1" applyAlignment="1">
      <alignment horizontal="center" vertical="justify"/>
    </xf>
    <xf numFmtId="0" fontId="3" fillId="25" borderId="0" xfId="0" applyFont="1" applyFill="1" applyBorder="1" applyAlignment="1">
      <alignment vertical="justify"/>
    </xf>
    <xf numFmtId="0" fontId="0" fillId="25" borderId="0" xfId="0" applyFill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0" fillId="25" borderId="14" xfId="0" applyFont="1" applyFill="1" applyBorder="1" applyAlignment="1">
      <alignment vertical="justify"/>
    </xf>
    <xf numFmtId="180" fontId="4" fillId="25" borderId="14" xfId="0" applyNumberFormat="1" applyFont="1" applyFill="1" applyBorder="1" applyAlignment="1">
      <alignment vertical="justify"/>
    </xf>
    <xf numFmtId="0" fontId="0" fillId="25" borderId="14" xfId="0" applyFont="1" applyFill="1" applyBorder="1" applyAlignment="1">
      <alignment horizontal="center" vertical="center" wrapText="1"/>
    </xf>
    <xf numFmtId="180" fontId="0" fillId="25" borderId="14" xfId="0" applyNumberFormat="1" applyFill="1" applyBorder="1" applyAlignment="1">
      <alignment vertical="justify"/>
    </xf>
    <xf numFmtId="0" fontId="3" fillId="25" borderId="14" xfId="0" applyFont="1" applyFill="1" applyBorder="1" applyAlignment="1">
      <alignment horizontal="right" vertical="justify"/>
    </xf>
    <xf numFmtId="0" fontId="14" fillId="25" borderId="14" xfId="0" applyFont="1" applyFill="1" applyBorder="1" applyAlignment="1">
      <alignment horizontal="left" vertical="center" indent="2"/>
    </xf>
    <xf numFmtId="0" fontId="14" fillId="25" borderId="14" xfId="0" applyFont="1" applyFill="1" applyBorder="1" applyAlignment="1">
      <alignment horizontal="left" vertical="top" wrapText="1" indent="2"/>
    </xf>
    <xf numFmtId="0" fontId="3" fillId="25" borderId="14" xfId="0" applyFont="1" applyFill="1" applyBorder="1" applyAlignment="1">
      <alignment horizontal="right" vertical="justify" indent="1"/>
    </xf>
    <xf numFmtId="180" fontId="3" fillId="25" borderId="14" xfId="0" applyNumberFormat="1" applyFont="1" applyFill="1" applyBorder="1" applyAlignment="1">
      <alignment vertical="justify"/>
    </xf>
    <xf numFmtId="0" fontId="4" fillId="25" borderId="14" xfId="0" applyFont="1" applyFill="1" applyBorder="1" applyAlignment="1">
      <alignment horizontal="right" vertical="justify"/>
    </xf>
    <xf numFmtId="1" fontId="3" fillId="25" borderId="14" xfId="0" applyNumberFormat="1" applyFont="1" applyFill="1" applyBorder="1" applyAlignment="1">
      <alignment vertical="justify"/>
    </xf>
    <xf numFmtId="0" fontId="8" fillId="25" borderId="12" xfId="0" applyFont="1" applyFill="1" applyBorder="1" applyAlignment="1">
      <alignment vertical="justify" wrapText="1"/>
    </xf>
    <xf numFmtId="0" fontId="8" fillId="25" borderId="12" xfId="0" applyFont="1" applyFill="1" applyBorder="1" applyAlignment="1">
      <alignment vertical="justify"/>
    </xf>
    <xf numFmtId="180" fontId="4" fillId="25" borderId="14" xfId="0" applyNumberFormat="1" applyFont="1" applyFill="1" applyBorder="1" applyAlignment="1">
      <alignment horizontal="right" vertical="justify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1" fontId="4" fillId="25" borderId="14" xfId="0" applyNumberFormat="1" applyFont="1" applyFill="1" applyBorder="1" applyAlignment="1">
      <alignment horizontal="right" vertical="justify"/>
    </xf>
    <xf numFmtId="1" fontId="0" fillId="25" borderId="14" xfId="0" applyNumberFormat="1" applyFill="1" applyBorder="1" applyAlignment="1">
      <alignment vertical="justify"/>
    </xf>
    <xf numFmtId="0" fontId="0" fillId="25" borderId="14" xfId="0" applyFont="1" applyFill="1" applyBorder="1" applyAlignment="1">
      <alignment horizontal="center" vertical="justify"/>
    </xf>
    <xf numFmtId="0" fontId="0" fillId="25" borderId="14" xfId="0" applyFont="1" applyFill="1" applyBorder="1" applyAlignment="1">
      <alignment vertical="justify"/>
    </xf>
    <xf numFmtId="0" fontId="52" fillId="25" borderId="14" xfId="0" applyFont="1" applyFill="1" applyBorder="1" applyAlignment="1">
      <alignment/>
    </xf>
    <xf numFmtId="0" fontId="8" fillId="25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 indent="1"/>
    </xf>
    <xf numFmtId="0" fontId="3" fillId="25" borderId="15" xfId="0" applyFont="1" applyFill="1" applyBorder="1" applyAlignment="1">
      <alignment horizontal="left" vertical="center" wrapText="1" indent="1"/>
    </xf>
    <xf numFmtId="0" fontId="4" fillId="25" borderId="15" xfId="0" applyFont="1" applyFill="1" applyBorder="1" applyAlignment="1">
      <alignment horizontal="left" vertical="center" indent="1"/>
    </xf>
    <xf numFmtId="0" fontId="0" fillId="25" borderId="14" xfId="0" applyFont="1" applyFill="1" applyBorder="1" applyAlignment="1">
      <alignment horizontal="left" vertical="justify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10" fillId="25" borderId="14" xfId="0" applyFont="1" applyFill="1" applyBorder="1" applyAlignment="1">
      <alignment horizontal="center"/>
    </xf>
    <xf numFmtId="1" fontId="10" fillId="25" borderId="14" xfId="0" applyNumberFormat="1" applyFont="1" applyFill="1" applyBorder="1" applyAlignment="1">
      <alignment horizontal="center"/>
    </xf>
    <xf numFmtId="0" fontId="53" fillId="25" borderId="14" xfId="0" applyFont="1" applyFill="1" applyBorder="1" applyAlignment="1">
      <alignment horizontal="center"/>
    </xf>
    <xf numFmtId="0" fontId="8" fillId="25" borderId="14" xfId="0" applyFont="1" applyFill="1" applyBorder="1" applyAlignment="1">
      <alignment vertical="center" wrapText="1"/>
    </xf>
    <xf numFmtId="49" fontId="9" fillId="25" borderId="14" xfId="0" applyNumberFormat="1" applyFont="1" applyFill="1" applyBorder="1" applyAlignment="1">
      <alignment horizontal="center"/>
    </xf>
    <xf numFmtId="0" fontId="14" fillId="25" borderId="10" xfId="0" applyFont="1" applyFill="1" applyBorder="1" applyAlignment="1">
      <alignment vertical="center" wrapText="1"/>
    </xf>
    <xf numFmtId="0" fontId="21" fillId="25" borderId="14" xfId="0" applyFont="1" applyFill="1" applyBorder="1" applyAlignment="1">
      <alignment horizontal="left" vertical="justify" wrapText="1" indent="2"/>
    </xf>
    <xf numFmtId="0" fontId="8" fillId="25" borderId="14" xfId="0" applyFont="1" applyFill="1" applyBorder="1" applyAlignment="1">
      <alignment horizontal="left" vertical="center" wrapText="1" indent="2"/>
    </xf>
    <xf numFmtId="1" fontId="9" fillId="25" borderId="14" xfId="0" applyNumberFormat="1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vertical="center" wrapText="1"/>
    </xf>
    <xf numFmtId="2" fontId="53" fillId="25" borderId="14" xfId="0" applyNumberFormat="1" applyFont="1" applyFill="1" applyBorder="1" applyAlignment="1">
      <alignment horizontal="center"/>
    </xf>
    <xf numFmtId="180" fontId="53" fillId="25" borderId="14" xfId="0" applyNumberFormat="1" applyFont="1" applyFill="1" applyBorder="1" applyAlignment="1">
      <alignment horizontal="center"/>
    </xf>
    <xf numFmtId="0" fontId="54" fillId="25" borderId="14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left" vertical="justify" indent="1"/>
    </xf>
    <xf numFmtId="0" fontId="3" fillId="25" borderId="14" xfId="0" applyFont="1" applyFill="1" applyBorder="1" applyAlignment="1">
      <alignment horizontal="center" vertical="justify"/>
    </xf>
    <xf numFmtId="180" fontId="3" fillId="25" borderId="14" xfId="0" applyNumberFormat="1" applyFont="1" applyFill="1" applyBorder="1" applyAlignment="1">
      <alignment horizontal="center" vertical="justify"/>
    </xf>
    <xf numFmtId="180" fontId="3" fillId="25" borderId="14" xfId="0" applyNumberFormat="1" applyFont="1" applyFill="1" applyBorder="1" applyAlignment="1">
      <alignment horizontal="center" vertical="justify"/>
    </xf>
    <xf numFmtId="1" fontId="3" fillId="25" borderId="14" xfId="0" applyNumberFormat="1" applyFont="1" applyFill="1" applyBorder="1" applyAlignment="1">
      <alignment horizontal="center" vertical="justify"/>
    </xf>
    <xf numFmtId="1" fontId="3" fillId="25" borderId="14" xfId="0" applyNumberFormat="1" applyFont="1" applyFill="1" applyBorder="1" applyAlignment="1">
      <alignment horizontal="center" vertical="justify"/>
    </xf>
    <xf numFmtId="180" fontId="4" fillId="25" borderId="14" xfId="0" applyNumberFormat="1" applyFont="1" applyFill="1" applyBorder="1" applyAlignment="1">
      <alignment horizontal="center" vertical="justify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0" fillId="25" borderId="0" xfId="0" applyFill="1" applyAlignment="1">
      <alignment horizontal="left" vertical="top" indent="5"/>
    </xf>
    <xf numFmtId="0" fontId="5" fillId="25" borderId="0" xfId="0" applyFont="1" applyFill="1" applyBorder="1" applyAlignment="1">
      <alignment horizontal="center" vertical="justify"/>
    </xf>
    <xf numFmtId="0" fontId="16" fillId="25" borderId="0" xfId="0" applyFont="1" applyFill="1" applyAlignment="1">
      <alignment horizontal="left" wrapText="1" indent="5"/>
    </xf>
    <xf numFmtId="0" fontId="0" fillId="25" borderId="0" xfId="0" applyFill="1" applyAlignment="1">
      <alignment horizontal="left" wrapText="1" indent="5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top" wrapText="1"/>
    </xf>
    <xf numFmtId="0" fontId="3" fillId="25" borderId="14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justify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justify"/>
    </xf>
    <xf numFmtId="0" fontId="4" fillId="25" borderId="21" xfId="0" applyFont="1" applyFill="1" applyBorder="1" applyAlignment="1">
      <alignment horizontal="center" vertical="justify"/>
    </xf>
    <xf numFmtId="0" fontId="4" fillId="25" borderId="15" xfId="0" applyFont="1" applyFill="1" applyBorder="1" applyAlignment="1">
      <alignment horizontal="center" vertical="justify"/>
    </xf>
    <xf numFmtId="0" fontId="1" fillId="25" borderId="0" xfId="0" applyFont="1" applyFill="1" applyAlignment="1">
      <alignment horizontal="righ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7927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2" name="Line 10"/>
        <xdr:cNvSpPr>
          <a:spLocks/>
        </xdr:cNvSpPr>
      </xdr:nvSpPr>
      <xdr:spPr>
        <a:xfrm>
          <a:off x="171450" y="7927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3" name="Line 165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4" name="Line 166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5" name="Line 179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6" name="Line 180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7" name="Line 188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8" name="Line 193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9" name="Line 194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347</xdr:row>
      <xdr:rowOff>0</xdr:rowOff>
    </xdr:from>
    <xdr:to>
      <xdr:col>0</xdr:col>
      <xdr:colOff>2238375</xdr:colOff>
      <xdr:row>347</xdr:row>
      <xdr:rowOff>0</xdr:rowOff>
    </xdr:to>
    <xdr:sp>
      <xdr:nvSpPr>
        <xdr:cNvPr id="10" name="Line 225"/>
        <xdr:cNvSpPr>
          <a:spLocks/>
        </xdr:cNvSpPr>
      </xdr:nvSpPr>
      <xdr:spPr>
        <a:xfrm>
          <a:off x="180975" y="881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347</xdr:row>
      <xdr:rowOff>0</xdr:rowOff>
    </xdr:from>
    <xdr:to>
      <xdr:col>0</xdr:col>
      <xdr:colOff>2238375</xdr:colOff>
      <xdr:row>347</xdr:row>
      <xdr:rowOff>0</xdr:rowOff>
    </xdr:to>
    <xdr:sp>
      <xdr:nvSpPr>
        <xdr:cNvPr id="11" name="Line 226"/>
        <xdr:cNvSpPr>
          <a:spLocks/>
        </xdr:cNvSpPr>
      </xdr:nvSpPr>
      <xdr:spPr>
        <a:xfrm>
          <a:off x="171450" y="881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0</xdr:rowOff>
    </xdr:from>
    <xdr:to>
      <xdr:col>0</xdr:col>
      <xdr:colOff>2238375</xdr:colOff>
      <xdr:row>327</xdr:row>
      <xdr:rowOff>0</xdr:rowOff>
    </xdr:to>
    <xdr:sp>
      <xdr:nvSpPr>
        <xdr:cNvPr id="12" name="Line 286"/>
        <xdr:cNvSpPr>
          <a:spLocks/>
        </xdr:cNvSpPr>
      </xdr:nvSpPr>
      <xdr:spPr>
        <a:xfrm>
          <a:off x="180975" y="802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327</xdr:row>
      <xdr:rowOff>0</xdr:rowOff>
    </xdr:from>
    <xdr:to>
      <xdr:col>0</xdr:col>
      <xdr:colOff>2238375</xdr:colOff>
      <xdr:row>327</xdr:row>
      <xdr:rowOff>0</xdr:rowOff>
    </xdr:to>
    <xdr:sp>
      <xdr:nvSpPr>
        <xdr:cNvPr id="13" name="Line 287"/>
        <xdr:cNvSpPr>
          <a:spLocks/>
        </xdr:cNvSpPr>
      </xdr:nvSpPr>
      <xdr:spPr>
        <a:xfrm>
          <a:off x="171450" y="8022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347</xdr:row>
      <xdr:rowOff>0</xdr:rowOff>
    </xdr:from>
    <xdr:to>
      <xdr:col>0</xdr:col>
      <xdr:colOff>2238375</xdr:colOff>
      <xdr:row>347</xdr:row>
      <xdr:rowOff>0</xdr:rowOff>
    </xdr:to>
    <xdr:sp>
      <xdr:nvSpPr>
        <xdr:cNvPr id="14" name="Line 366"/>
        <xdr:cNvSpPr>
          <a:spLocks/>
        </xdr:cNvSpPr>
      </xdr:nvSpPr>
      <xdr:spPr>
        <a:xfrm>
          <a:off x="180975" y="881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347</xdr:row>
      <xdr:rowOff>0</xdr:rowOff>
    </xdr:from>
    <xdr:to>
      <xdr:col>0</xdr:col>
      <xdr:colOff>2238375</xdr:colOff>
      <xdr:row>347</xdr:row>
      <xdr:rowOff>0</xdr:rowOff>
    </xdr:to>
    <xdr:sp>
      <xdr:nvSpPr>
        <xdr:cNvPr id="15" name="Line 367"/>
        <xdr:cNvSpPr>
          <a:spLocks/>
        </xdr:cNvSpPr>
      </xdr:nvSpPr>
      <xdr:spPr>
        <a:xfrm>
          <a:off x="171450" y="881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16" name="Line 376"/>
        <xdr:cNvSpPr>
          <a:spLocks/>
        </xdr:cNvSpPr>
      </xdr:nvSpPr>
      <xdr:spPr>
        <a:xfrm>
          <a:off x="180975" y="886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17" name="Line 377"/>
        <xdr:cNvSpPr>
          <a:spLocks/>
        </xdr:cNvSpPr>
      </xdr:nvSpPr>
      <xdr:spPr>
        <a:xfrm>
          <a:off x="171450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18" name="Line 440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19" name="Line 441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20" name="Line 450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21" name="Line 451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22" name="Line 460"/>
        <xdr:cNvSpPr>
          <a:spLocks/>
        </xdr:cNvSpPr>
      </xdr:nvSpPr>
      <xdr:spPr>
        <a:xfrm>
          <a:off x="180975" y="10489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23" name="Line 461"/>
        <xdr:cNvSpPr>
          <a:spLocks/>
        </xdr:cNvSpPr>
      </xdr:nvSpPr>
      <xdr:spPr>
        <a:xfrm>
          <a:off x="171450" y="104898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24" name="Line 496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25" name="Line 497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26" name="Line 506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27" name="Line 507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28" name="Line 516"/>
        <xdr:cNvSpPr>
          <a:spLocks/>
        </xdr:cNvSpPr>
      </xdr:nvSpPr>
      <xdr:spPr>
        <a:xfrm>
          <a:off x="180975" y="12368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29" name="Line 517"/>
        <xdr:cNvSpPr>
          <a:spLocks/>
        </xdr:cNvSpPr>
      </xdr:nvSpPr>
      <xdr:spPr>
        <a:xfrm>
          <a:off x="171450" y="12368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30" name="Line 632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31" name="Line 633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32" name="Line 642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33" name="Line 643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34" name="Line 652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35" name="Line 653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36" name="Line 700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37" name="Line 701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38" name="Line 710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39" name="Line 711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40" name="Line 836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41" name="Line 837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42" name="Line 846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43" name="Line 847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44" name="Line 856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45" name="Line 857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46" name="Line 88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47" name="Line 895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48" name="Line 904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49" name="Line 905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2752725</xdr:colOff>
      <xdr:row>539</xdr:row>
      <xdr:rowOff>200025</xdr:rowOff>
    </xdr:from>
    <xdr:to>
      <xdr:col>2</xdr:col>
      <xdr:colOff>152400</xdr:colOff>
      <xdr:row>539</xdr:row>
      <xdr:rowOff>200025</xdr:rowOff>
    </xdr:to>
    <xdr:sp>
      <xdr:nvSpPr>
        <xdr:cNvPr id="50" name="Line 906"/>
        <xdr:cNvSpPr>
          <a:spLocks/>
        </xdr:cNvSpPr>
      </xdr:nvSpPr>
      <xdr:spPr>
        <a:xfrm>
          <a:off x="2752725" y="160572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51" name="Line 909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52" name="Line 914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53" name="Line 915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54" name="Line 924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55" name="Line 925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56" name="Line 1062"/>
        <xdr:cNvSpPr>
          <a:spLocks/>
        </xdr:cNvSpPr>
      </xdr:nvSpPr>
      <xdr:spPr>
        <a:xfrm>
          <a:off x="180975" y="9645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57" name="Line 1063"/>
        <xdr:cNvSpPr>
          <a:spLocks/>
        </xdr:cNvSpPr>
      </xdr:nvSpPr>
      <xdr:spPr>
        <a:xfrm>
          <a:off x="171450" y="9645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58" name="Line 1072"/>
        <xdr:cNvSpPr>
          <a:spLocks/>
        </xdr:cNvSpPr>
      </xdr:nvSpPr>
      <xdr:spPr>
        <a:xfrm>
          <a:off x="180975" y="9645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59" name="Line 1073"/>
        <xdr:cNvSpPr>
          <a:spLocks/>
        </xdr:cNvSpPr>
      </xdr:nvSpPr>
      <xdr:spPr>
        <a:xfrm>
          <a:off x="171450" y="9645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0</xdr:rowOff>
    </xdr:from>
    <xdr:to>
      <xdr:col>0</xdr:col>
      <xdr:colOff>2238375</xdr:colOff>
      <xdr:row>370</xdr:row>
      <xdr:rowOff>0</xdr:rowOff>
    </xdr:to>
    <xdr:sp>
      <xdr:nvSpPr>
        <xdr:cNvPr id="60" name="Line 1082"/>
        <xdr:cNvSpPr>
          <a:spLocks/>
        </xdr:cNvSpPr>
      </xdr:nvSpPr>
      <xdr:spPr>
        <a:xfrm>
          <a:off x="180975" y="9704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0</xdr:rowOff>
    </xdr:from>
    <xdr:to>
      <xdr:col>0</xdr:col>
      <xdr:colOff>2238375</xdr:colOff>
      <xdr:row>370</xdr:row>
      <xdr:rowOff>0</xdr:rowOff>
    </xdr:to>
    <xdr:sp>
      <xdr:nvSpPr>
        <xdr:cNvPr id="61" name="Line 1083"/>
        <xdr:cNvSpPr>
          <a:spLocks/>
        </xdr:cNvSpPr>
      </xdr:nvSpPr>
      <xdr:spPr>
        <a:xfrm>
          <a:off x="171450" y="970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276225</xdr:colOff>
      <xdr:row>597</xdr:row>
      <xdr:rowOff>0</xdr:rowOff>
    </xdr:from>
    <xdr:to>
      <xdr:col>0</xdr:col>
      <xdr:colOff>2905125</xdr:colOff>
      <xdr:row>597</xdr:row>
      <xdr:rowOff>0</xdr:rowOff>
    </xdr:to>
    <xdr:sp>
      <xdr:nvSpPr>
        <xdr:cNvPr id="62" name="Line 1176"/>
        <xdr:cNvSpPr>
          <a:spLocks/>
        </xdr:cNvSpPr>
      </xdr:nvSpPr>
      <xdr:spPr>
        <a:xfrm>
          <a:off x="276225" y="180470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63" name="Line 1214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64" name="Line 1215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65" name="Line 1224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66" name="Line 1225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67" name="Line 1234"/>
        <xdr:cNvSpPr>
          <a:spLocks/>
        </xdr:cNvSpPr>
      </xdr:nvSpPr>
      <xdr:spPr>
        <a:xfrm>
          <a:off x="180975" y="11289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68" name="Line 1235"/>
        <xdr:cNvSpPr>
          <a:spLocks/>
        </xdr:cNvSpPr>
      </xdr:nvSpPr>
      <xdr:spPr>
        <a:xfrm>
          <a:off x="171450" y="11289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641</xdr:row>
      <xdr:rowOff>0</xdr:rowOff>
    </xdr:from>
    <xdr:to>
      <xdr:col>0</xdr:col>
      <xdr:colOff>2905125</xdr:colOff>
      <xdr:row>641</xdr:row>
      <xdr:rowOff>0</xdr:rowOff>
    </xdr:to>
    <xdr:sp>
      <xdr:nvSpPr>
        <xdr:cNvPr id="69" name="Line 1259"/>
        <xdr:cNvSpPr>
          <a:spLocks/>
        </xdr:cNvSpPr>
      </xdr:nvSpPr>
      <xdr:spPr>
        <a:xfrm>
          <a:off x="257175" y="195376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641</xdr:row>
      <xdr:rowOff>0</xdr:rowOff>
    </xdr:from>
    <xdr:to>
      <xdr:col>0</xdr:col>
      <xdr:colOff>2867025</xdr:colOff>
      <xdr:row>641</xdr:row>
      <xdr:rowOff>0</xdr:rowOff>
    </xdr:to>
    <xdr:sp>
      <xdr:nvSpPr>
        <xdr:cNvPr id="70" name="Line 1260"/>
        <xdr:cNvSpPr>
          <a:spLocks/>
        </xdr:cNvSpPr>
      </xdr:nvSpPr>
      <xdr:spPr>
        <a:xfrm>
          <a:off x="238125" y="195376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641</xdr:row>
      <xdr:rowOff>0</xdr:rowOff>
    </xdr:from>
    <xdr:to>
      <xdr:col>0</xdr:col>
      <xdr:colOff>2876550</xdr:colOff>
      <xdr:row>641</xdr:row>
      <xdr:rowOff>0</xdr:rowOff>
    </xdr:to>
    <xdr:sp>
      <xdr:nvSpPr>
        <xdr:cNvPr id="71" name="Line 1261"/>
        <xdr:cNvSpPr>
          <a:spLocks/>
        </xdr:cNvSpPr>
      </xdr:nvSpPr>
      <xdr:spPr>
        <a:xfrm>
          <a:off x="238125" y="195376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581</xdr:row>
      <xdr:rowOff>0</xdr:rowOff>
    </xdr:from>
    <xdr:to>
      <xdr:col>0</xdr:col>
      <xdr:colOff>2876550</xdr:colOff>
      <xdr:row>581</xdr:row>
      <xdr:rowOff>0</xdr:rowOff>
    </xdr:to>
    <xdr:sp>
      <xdr:nvSpPr>
        <xdr:cNvPr id="72" name="Line 1144"/>
        <xdr:cNvSpPr>
          <a:spLocks/>
        </xdr:cNvSpPr>
      </xdr:nvSpPr>
      <xdr:spPr>
        <a:xfrm>
          <a:off x="238125" y="174974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579</xdr:row>
      <xdr:rowOff>0</xdr:rowOff>
    </xdr:from>
    <xdr:to>
      <xdr:col>0</xdr:col>
      <xdr:colOff>2876550</xdr:colOff>
      <xdr:row>579</xdr:row>
      <xdr:rowOff>0</xdr:rowOff>
    </xdr:to>
    <xdr:sp>
      <xdr:nvSpPr>
        <xdr:cNvPr id="73" name="Line 1144"/>
        <xdr:cNvSpPr>
          <a:spLocks/>
        </xdr:cNvSpPr>
      </xdr:nvSpPr>
      <xdr:spPr>
        <a:xfrm>
          <a:off x="238125" y="174145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219075</xdr:colOff>
      <xdr:row>578</xdr:row>
      <xdr:rowOff>0</xdr:rowOff>
    </xdr:from>
    <xdr:to>
      <xdr:col>0</xdr:col>
      <xdr:colOff>2847975</xdr:colOff>
      <xdr:row>578</xdr:row>
      <xdr:rowOff>0</xdr:rowOff>
    </xdr:to>
    <xdr:sp>
      <xdr:nvSpPr>
        <xdr:cNvPr id="74" name="Line 1143"/>
        <xdr:cNvSpPr>
          <a:spLocks/>
        </xdr:cNvSpPr>
      </xdr:nvSpPr>
      <xdr:spPr>
        <a:xfrm>
          <a:off x="219075" y="173888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590</xdr:row>
      <xdr:rowOff>0</xdr:rowOff>
    </xdr:from>
    <xdr:to>
      <xdr:col>0</xdr:col>
      <xdr:colOff>2867025</xdr:colOff>
      <xdr:row>590</xdr:row>
      <xdr:rowOff>0</xdr:rowOff>
    </xdr:to>
    <xdr:sp>
      <xdr:nvSpPr>
        <xdr:cNvPr id="75" name="Line 1143"/>
        <xdr:cNvSpPr>
          <a:spLocks/>
        </xdr:cNvSpPr>
      </xdr:nvSpPr>
      <xdr:spPr>
        <a:xfrm>
          <a:off x="238125" y="177993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586</xdr:row>
      <xdr:rowOff>276225</xdr:rowOff>
    </xdr:from>
    <xdr:to>
      <xdr:col>0</xdr:col>
      <xdr:colOff>2905125</xdr:colOff>
      <xdr:row>586</xdr:row>
      <xdr:rowOff>276225</xdr:rowOff>
    </xdr:to>
    <xdr:sp>
      <xdr:nvSpPr>
        <xdr:cNvPr id="76" name="Line 1142"/>
        <xdr:cNvSpPr>
          <a:spLocks/>
        </xdr:cNvSpPr>
      </xdr:nvSpPr>
      <xdr:spPr>
        <a:xfrm>
          <a:off x="257175" y="177041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587</xdr:row>
      <xdr:rowOff>0</xdr:rowOff>
    </xdr:from>
    <xdr:to>
      <xdr:col>0</xdr:col>
      <xdr:colOff>2895600</xdr:colOff>
      <xdr:row>587</xdr:row>
      <xdr:rowOff>0</xdr:rowOff>
    </xdr:to>
    <xdr:sp>
      <xdr:nvSpPr>
        <xdr:cNvPr id="77" name="Line 1143"/>
        <xdr:cNvSpPr>
          <a:spLocks/>
        </xdr:cNvSpPr>
      </xdr:nvSpPr>
      <xdr:spPr>
        <a:xfrm>
          <a:off x="257175" y="177041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346</xdr:row>
      <xdr:rowOff>0</xdr:rowOff>
    </xdr:from>
    <xdr:to>
      <xdr:col>0</xdr:col>
      <xdr:colOff>2238375</xdr:colOff>
      <xdr:row>346</xdr:row>
      <xdr:rowOff>0</xdr:rowOff>
    </xdr:to>
    <xdr:sp>
      <xdr:nvSpPr>
        <xdr:cNvPr id="78" name="Line 9"/>
        <xdr:cNvSpPr>
          <a:spLocks/>
        </xdr:cNvSpPr>
      </xdr:nvSpPr>
      <xdr:spPr>
        <a:xfrm>
          <a:off x="180975" y="8753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346</xdr:row>
      <xdr:rowOff>0</xdr:rowOff>
    </xdr:from>
    <xdr:to>
      <xdr:col>0</xdr:col>
      <xdr:colOff>2238375</xdr:colOff>
      <xdr:row>346</xdr:row>
      <xdr:rowOff>0</xdr:rowOff>
    </xdr:to>
    <xdr:sp>
      <xdr:nvSpPr>
        <xdr:cNvPr id="79" name="Line 10"/>
        <xdr:cNvSpPr>
          <a:spLocks/>
        </xdr:cNvSpPr>
      </xdr:nvSpPr>
      <xdr:spPr>
        <a:xfrm>
          <a:off x="171450" y="87534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2238375</xdr:colOff>
      <xdr:row>348</xdr:row>
      <xdr:rowOff>0</xdr:rowOff>
    </xdr:to>
    <xdr:sp>
      <xdr:nvSpPr>
        <xdr:cNvPr id="80" name="Line 286"/>
        <xdr:cNvSpPr>
          <a:spLocks/>
        </xdr:cNvSpPr>
      </xdr:nvSpPr>
      <xdr:spPr>
        <a:xfrm>
          <a:off x="180975" y="88487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348</xdr:row>
      <xdr:rowOff>0</xdr:rowOff>
    </xdr:from>
    <xdr:to>
      <xdr:col>0</xdr:col>
      <xdr:colOff>2238375</xdr:colOff>
      <xdr:row>348</xdr:row>
      <xdr:rowOff>0</xdr:rowOff>
    </xdr:to>
    <xdr:sp>
      <xdr:nvSpPr>
        <xdr:cNvPr id="81" name="Line 287"/>
        <xdr:cNvSpPr>
          <a:spLocks/>
        </xdr:cNvSpPr>
      </xdr:nvSpPr>
      <xdr:spPr>
        <a:xfrm>
          <a:off x="171450" y="88487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82" name="Line 225"/>
        <xdr:cNvSpPr>
          <a:spLocks/>
        </xdr:cNvSpPr>
      </xdr:nvSpPr>
      <xdr:spPr>
        <a:xfrm>
          <a:off x="180975" y="9645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83" name="Line 226"/>
        <xdr:cNvSpPr>
          <a:spLocks/>
        </xdr:cNvSpPr>
      </xdr:nvSpPr>
      <xdr:spPr>
        <a:xfrm>
          <a:off x="171450" y="9645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84" name="Line 366"/>
        <xdr:cNvSpPr>
          <a:spLocks/>
        </xdr:cNvSpPr>
      </xdr:nvSpPr>
      <xdr:spPr>
        <a:xfrm>
          <a:off x="180975" y="9645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368</xdr:row>
      <xdr:rowOff>0</xdr:rowOff>
    </xdr:from>
    <xdr:to>
      <xdr:col>0</xdr:col>
      <xdr:colOff>2238375</xdr:colOff>
      <xdr:row>368</xdr:row>
      <xdr:rowOff>0</xdr:rowOff>
    </xdr:to>
    <xdr:sp>
      <xdr:nvSpPr>
        <xdr:cNvPr id="85" name="Line 367"/>
        <xdr:cNvSpPr>
          <a:spLocks/>
        </xdr:cNvSpPr>
      </xdr:nvSpPr>
      <xdr:spPr>
        <a:xfrm>
          <a:off x="171450" y="9645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0</xdr:rowOff>
    </xdr:from>
    <xdr:to>
      <xdr:col>0</xdr:col>
      <xdr:colOff>2238375</xdr:colOff>
      <xdr:row>370</xdr:row>
      <xdr:rowOff>0</xdr:rowOff>
    </xdr:to>
    <xdr:sp>
      <xdr:nvSpPr>
        <xdr:cNvPr id="86" name="Line 376"/>
        <xdr:cNvSpPr>
          <a:spLocks/>
        </xdr:cNvSpPr>
      </xdr:nvSpPr>
      <xdr:spPr>
        <a:xfrm>
          <a:off x="180975" y="9704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0</xdr:rowOff>
    </xdr:from>
    <xdr:to>
      <xdr:col>0</xdr:col>
      <xdr:colOff>2238375</xdr:colOff>
      <xdr:row>370</xdr:row>
      <xdr:rowOff>0</xdr:rowOff>
    </xdr:to>
    <xdr:sp>
      <xdr:nvSpPr>
        <xdr:cNvPr id="87" name="Line 377"/>
        <xdr:cNvSpPr>
          <a:spLocks/>
        </xdr:cNvSpPr>
      </xdr:nvSpPr>
      <xdr:spPr>
        <a:xfrm>
          <a:off x="171450" y="970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367</xdr:row>
      <xdr:rowOff>0</xdr:rowOff>
    </xdr:from>
    <xdr:to>
      <xdr:col>0</xdr:col>
      <xdr:colOff>2238375</xdr:colOff>
      <xdr:row>367</xdr:row>
      <xdr:rowOff>0</xdr:rowOff>
    </xdr:to>
    <xdr:sp>
      <xdr:nvSpPr>
        <xdr:cNvPr id="88" name="Line 9"/>
        <xdr:cNvSpPr>
          <a:spLocks/>
        </xdr:cNvSpPr>
      </xdr:nvSpPr>
      <xdr:spPr>
        <a:xfrm>
          <a:off x="180975" y="9588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367</xdr:row>
      <xdr:rowOff>0</xdr:rowOff>
    </xdr:from>
    <xdr:to>
      <xdr:col>0</xdr:col>
      <xdr:colOff>2238375</xdr:colOff>
      <xdr:row>367</xdr:row>
      <xdr:rowOff>0</xdr:rowOff>
    </xdr:to>
    <xdr:sp>
      <xdr:nvSpPr>
        <xdr:cNvPr id="89" name="Line 10"/>
        <xdr:cNvSpPr>
          <a:spLocks/>
        </xdr:cNvSpPr>
      </xdr:nvSpPr>
      <xdr:spPr>
        <a:xfrm>
          <a:off x="171450" y="9588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90" name="Line 286"/>
        <xdr:cNvSpPr>
          <a:spLocks/>
        </xdr:cNvSpPr>
      </xdr:nvSpPr>
      <xdr:spPr>
        <a:xfrm>
          <a:off x="180975" y="96840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91" name="Line 287"/>
        <xdr:cNvSpPr>
          <a:spLocks/>
        </xdr:cNvSpPr>
      </xdr:nvSpPr>
      <xdr:spPr>
        <a:xfrm>
          <a:off x="171450" y="96840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2" name="Line 1062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3" name="Line 1063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4" name="Line 1072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5" name="Line 1073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96" name="Line 1082"/>
        <xdr:cNvSpPr>
          <a:spLocks/>
        </xdr:cNvSpPr>
      </xdr:nvSpPr>
      <xdr:spPr>
        <a:xfrm>
          <a:off x="180975" y="10489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97" name="Line 1083"/>
        <xdr:cNvSpPr>
          <a:spLocks/>
        </xdr:cNvSpPr>
      </xdr:nvSpPr>
      <xdr:spPr>
        <a:xfrm>
          <a:off x="171450" y="104898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8" name="Line 225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99" name="Line 226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100" name="Line 366"/>
        <xdr:cNvSpPr>
          <a:spLocks/>
        </xdr:cNvSpPr>
      </xdr:nvSpPr>
      <xdr:spPr>
        <a:xfrm>
          <a:off x="180975" y="10431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389</xdr:row>
      <xdr:rowOff>0</xdr:rowOff>
    </xdr:from>
    <xdr:to>
      <xdr:col>0</xdr:col>
      <xdr:colOff>2238375</xdr:colOff>
      <xdr:row>389</xdr:row>
      <xdr:rowOff>0</xdr:rowOff>
    </xdr:to>
    <xdr:sp>
      <xdr:nvSpPr>
        <xdr:cNvPr id="101" name="Line 367"/>
        <xdr:cNvSpPr>
          <a:spLocks/>
        </xdr:cNvSpPr>
      </xdr:nvSpPr>
      <xdr:spPr>
        <a:xfrm>
          <a:off x="171450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2" name="Line 376"/>
        <xdr:cNvSpPr>
          <a:spLocks/>
        </xdr:cNvSpPr>
      </xdr:nvSpPr>
      <xdr:spPr>
        <a:xfrm>
          <a:off x="180975" y="10489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391</xdr:row>
      <xdr:rowOff>0</xdr:rowOff>
    </xdr:from>
    <xdr:to>
      <xdr:col>0</xdr:col>
      <xdr:colOff>2238375</xdr:colOff>
      <xdr:row>391</xdr:row>
      <xdr:rowOff>0</xdr:rowOff>
    </xdr:to>
    <xdr:sp>
      <xdr:nvSpPr>
        <xdr:cNvPr id="103" name="Line 377"/>
        <xdr:cNvSpPr>
          <a:spLocks/>
        </xdr:cNvSpPr>
      </xdr:nvSpPr>
      <xdr:spPr>
        <a:xfrm>
          <a:off x="171450" y="104898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0</xdr:rowOff>
    </xdr:from>
    <xdr:to>
      <xdr:col>0</xdr:col>
      <xdr:colOff>2238375</xdr:colOff>
      <xdr:row>388</xdr:row>
      <xdr:rowOff>0</xdr:rowOff>
    </xdr:to>
    <xdr:sp>
      <xdr:nvSpPr>
        <xdr:cNvPr id="104" name="Line 9"/>
        <xdr:cNvSpPr>
          <a:spLocks/>
        </xdr:cNvSpPr>
      </xdr:nvSpPr>
      <xdr:spPr>
        <a:xfrm>
          <a:off x="180975" y="10374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388</xdr:row>
      <xdr:rowOff>0</xdr:rowOff>
    </xdr:from>
    <xdr:to>
      <xdr:col>0</xdr:col>
      <xdr:colOff>2238375</xdr:colOff>
      <xdr:row>388</xdr:row>
      <xdr:rowOff>0</xdr:rowOff>
    </xdr:to>
    <xdr:sp>
      <xdr:nvSpPr>
        <xdr:cNvPr id="105" name="Line 10"/>
        <xdr:cNvSpPr>
          <a:spLocks/>
        </xdr:cNvSpPr>
      </xdr:nvSpPr>
      <xdr:spPr>
        <a:xfrm>
          <a:off x="171450" y="103746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0</xdr:rowOff>
    </xdr:from>
    <xdr:to>
      <xdr:col>0</xdr:col>
      <xdr:colOff>2238375</xdr:colOff>
      <xdr:row>390</xdr:row>
      <xdr:rowOff>0</xdr:rowOff>
    </xdr:to>
    <xdr:sp>
      <xdr:nvSpPr>
        <xdr:cNvPr id="106" name="Line 286"/>
        <xdr:cNvSpPr>
          <a:spLocks/>
        </xdr:cNvSpPr>
      </xdr:nvSpPr>
      <xdr:spPr>
        <a:xfrm>
          <a:off x="180975" y="10469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390</xdr:row>
      <xdr:rowOff>0</xdr:rowOff>
    </xdr:from>
    <xdr:to>
      <xdr:col>0</xdr:col>
      <xdr:colOff>2238375</xdr:colOff>
      <xdr:row>390</xdr:row>
      <xdr:rowOff>0</xdr:rowOff>
    </xdr:to>
    <xdr:sp>
      <xdr:nvSpPr>
        <xdr:cNvPr id="107" name="Line 287"/>
        <xdr:cNvSpPr>
          <a:spLocks/>
        </xdr:cNvSpPr>
      </xdr:nvSpPr>
      <xdr:spPr>
        <a:xfrm>
          <a:off x="171450" y="1046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08" name="Line 440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09" name="Line 441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0" name="Line 450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1" name="Line 451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12" name="Line 460"/>
        <xdr:cNvSpPr>
          <a:spLocks/>
        </xdr:cNvSpPr>
      </xdr:nvSpPr>
      <xdr:spPr>
        <a:xfrm>
          <a:off x="180975" y="11289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13" name="Line 461"/>
        <xdr:cNvSpPr>
          <a:spLocks/>
        </xdr:cNvSpPr>
      </xdr:nvSpPr>
      <xdr:spPr>
        <a:xfrm>
          <a:off x="171450" y="11289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4" name="Line 1062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5" name="Line 1063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6" name="Line 1072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17" name="Line 1073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18" name="Line 1082"/>
        <xdr:cNvSpPr>
          <a:spLocks/>
        </xdr:cNvSpPr>
      </xdr:nvSpPr>
      <xdr:spPr>
        <a:xfrm>
          <a:off x="180975" y="11289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19" name="Line 1083"/>
        <xdr:cNvSpPr>
          <a:spLocks/>
        </xdr:cNvSpPr>
      </xdr:nvSpPr>
      <xdr:spPr>
        <a:xfrm>
          <a:off x="171450" y="11289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20" name="Line 225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21" name="Line 226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22" name="Line 366"/>
        <xdr:cNvSpPr>
          <a:spLocks/>
        </xdr:cNvSpPr>
      </xdr:nvSpPr>
      <xdr:spPr>
        <a:xfrm>
          <a:off x="180975" y="11212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410</xdr:row>
      <xdr:rowOff>0</xdr:rowOff>
    </xdr:from>
    <xdr:to>
      <xdr:col>0</xdr:col>
      <xdr:colOff>2238375</xdr:colOff>
      <xdr:row>410</xdr:row>
      <xdr:rowOff>0</xdr:rowOff>
    </xdr:to>
    <xdr:sp>
      <xdr:nvSpPr>
        <xdr:cNvPr id="123" name="Line 367"/>
        <xdr:cNvSpPr>
          <a:spLocks/>
        </xdr:cNvSpPr>
      </xdr:nvSpPr>
      <xdr:spPr>
        <a:xfrm>
          <a:off x="171450" y="11212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24" name="Line 376"/>
        <xdr:cNvSpPr>
          <a:spLocks/>
        </xdr:cNvSpPr>
      </xdr:nvSpPr>
      <xdr:spPr>
        <a:xfrm>
          <a:off x="180975" y="11289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412</xdr:row>
      <xdr:rowOff>0</xdr:rowOff>
    </xdr:from>
    <xdr:to>
      <xdr:col>0</xdr:col>
      <xdr:colOff>2238375</xdr:colOff>
      <xdr:row>412</xdr:row>
      <xdr:rowOff>0</xdr:rowOff>
    </xdr:to>
    <xdr:sp>
      <xdr:nvSpPr>
        <xdr:cNvPr id="125" name="Line 377"/>
        <xdr:cNvSpPr>
          <a:spLocks/>
        </xdr:cNvSpPr>
      </xdr:nvSpPr>
      <xdr:spPr>
        <a:xfrm>
          <a:off x="171450" y="11289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126" name="Line 9"/>
        <xdr:cNvSpPr>
          <a:spLocks/>
        </xdr:cNvSpPr>
      </xdr:nvSpPr>
      <xdr:spPr>
        <a:xfrm>
          <a:off x="180975" y="111556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127" name="Line 10"/>
        <xdr:cNvSpPr>
          <a:spLocks/>
        </xdr:cNvSpPr>
      </xdr:nvSpPr>
      <xdr:spPr>
        <a:xfrm>
          <a:off x="171450" y="111556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28" name="Line 286"/>
        <xdr:cNvSpPr>
          <a:spLocks/>
        </xdr:cNvSpPr>
      </xdr:nvSpPr>
      <xdr:spPr>
        <a:xfrm>
          <a:off x="180975" y="112556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29" name="Line 287"/>
        <xdr:cNvSpPr>
          <a:spLocks/>
        </xdr:cNvSpPr>
      </xdr:nvSpPr>
      <xdr:spPr>
        <a:xfrm>
          <a:off x="171450" y="11255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0" name="Line 1214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1" name="Line 1215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2" name="Line 1224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3" name="Line 1225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34" name="Line 1234"/>
        <xdr:cNvSpPr>
          <a:spLocks/>
        </xdr:cNvSpPr>
      </xdr:nvSpPr>
      <xdr:spPr>
        <a:xfrm>
          <a:off x="180975" y="12368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35" name="Line 1235"/>
        <xdr:cNvSpPr>
          <a:spLocks/>
        </xdr:cNvSpPr>
      </xdr:nvSpPr>
      <xdr:spPr>
        <a:xfrm>
          <a:off x="171450" y="12368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6" name="Line 440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7" name="Line 441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8" name="Line 450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39" name="Line 451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40" name="Line 460"/>
        <xdr:cNvSpPr>
          <a:spLocks/>
        </xdr:cNvSpPr>
      </xdr:nvSpPr>
      <xdr:spPr>
        <a:xfrm>
          <a:off x="180975" y="12368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41" name="Line 461"/>
        <xdr:cNvSpPr>
          <a:spLocks/>
        </xdr:cNvSpPr>
      </xdr:nvSpPr>
      <xdr:spPr>
        <a:xfrm>
          <a:off x="171450" y="12368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2" name="Line 1062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3" name="Line 1063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4" name="Line 1072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5" name="Line 1073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46" name="Line 1082"/>
        <xdr:cNvSpPr>
          <a:spLocks/>
        </xdr:cNvSpPr>
      </xdr:nvSpPr>
      <xdr:spPr>
        <a:xfrm>
          <a:off x="180975" y="12368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47" name="Line 1083"/>
        <xdr:cNvSpPr>
          <a:spLocks/>
        </xdr:cNvSpPr>
      </xdr:nvSpPr>
      <xdr:spPr>
        <a:xfrm>
          <a:off x="171450" y="12368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8" name="Line 225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49" name="Line 226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50" name="Line 366"/>
        <xdr:cNvSpPr>
          <a:spLocks/>
        </xdr:cNvSpPr>
      </xdr:nvSpPr>
      <xdr:spPr>
        <a:xfrm>
          <a:off x="180975" y="123101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0</xdr:rowOff>
    </xdr:from>
    <xdr:to>
      <xdr:col>0</xdr:col>
      <xdr:colOff>2238375</xdr:colOff>
      <xdr:row>439</xdr:row>
      <xdr:rowOff>0</xdr:rowOff>
    </xdr:to>
    <xdr:sp>
      <xdr:nvSpPr>
        <xdr:cNvPr id="151" name="Line 367"/>
        <xdr:cNvSpPr>
          <a:spLocks/>
        </xdr:cNvSpPr>
      </xdr:nvSpPr>
      <xdr:spPr>
        <a:xfrm>
          <a:off x="171450" y="12310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52" name="Line 376"/>
        <xdr:cNvSpPr>
          <a:spLocks/>
        </xdr:cNvSpPr>
      </xdr:nvSpPr>
      <xdr:spPr>
        <a:xfrm>
          <a:off x="180975" y="12368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0</xdr:rowOff>
    </xdr:from>
    <xdr:to>
      <xdr:col>0</xdr:col>
      <xdr:colOff>2238375</xdr:colOff>
      <xdr:row>441</xdr:row>
      <xdr:rowOff>0</xdr:rowOff>
    </xdr:to>
    <xdr:sp>
      <xdr:nvSpPr>
        <xdr:cNvPr id="153" name="Line 377"/>
        <xdr:cNvSpPr>
          <a:spLocks/>
        </xdr:cNvSpPr>
      </xdr:nvSpPr>
      <xdr:spPr>
        <a:xfrm>
          <a:off x="171450" y="12368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4" name="Line 9"/>
        <xdr:cNvSpPr>
          <a:spLocks/>
        </xdr:cNvSpPr>
      </xdr:nvSpPr>
      <xdr:spPr>
        <a:xfrm>
          <a:off x="180975" y="12252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5" name="Line 10"/>
        <xdr:cNvSpPr>
          <a:spLocks/>
        </xdr:cNvSpPr>
      </xdr:nvSpPr>
      <xdr:spPr>
        <a:xfrm>
          <a:off x="171450" y="122529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0</xdr:rowOff>
    </xdr:from>
    <xdr:to>
      <xdr:col>0</xdr:col>
      <xdr:colOff>2238375</xdr:colOff>
      <xdr:row>440</xdr:row>
      <xdr:rowOff>0</xdr:rowOff>
    </xdr:to>
    <xdr:sp>
      <xdr:nvSpPr>
        <xdr:cNvPr id="156" name="Line 286"/>
        <xdr:cNvSpPr>
          <a:spLocks/>
        </xdr:cNvSpPr>
      </xdr:nvSpPr>
      <xdr:spPr>
        <a:xfrm>
          <a:off x="180975" y="123482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440</xdr:row>
      <xdr:rowOff>0</xdr:rowOff>
    </xdr:from>
    <xdr:to>
      <xdr:col>0</xdr:col>
      <xdr:colOff>2238375</xdr:colOff>
      <xdr:row>440</xdr:row>
      <xdr:rowOff>0</xdr:rowOff>
    </xdr:to>
    <xdr:sp>
      <xdr:nvSpPr>
        <xdr:cNvPr id="157" name="Line 287"/>
        <xdr:cNvSpPr>
          <a:spLocks/>
        </xdr:cNvSpPr>
      </xdr:nvSpPr>
      <xdr:spPr>
        <a:xfrm>
          <a:off x="171450" y="12348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58" name="Line 496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59" name="Line 497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0" name="Line 506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1" name="Line 507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62" name="Line 516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63" name="Line 517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4" name="Line 1214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5" name="Line 1215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6" name="Line 1224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67" name="Line 1225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68" name="Line 1234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69" name="Line 1235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0" name="Line 440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1" name="Line 441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2" name="Line 450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3" name="Line 451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74" name="Line 460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75" name="Line 461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6" name="Line 1062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7" name="Line 1063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8" name="Line 1072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79" name="Line 1073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80" name="Line 1082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81" name="Line 1083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82" name="Line 225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83" name="Line 226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84" name="Line 366"/>
        <xdr:cNvSpPr>
          <a:spLocks/>
        </xdr:cNvSpPr>
      </xdr:nvSpPr>
      <xdr:spPr>
        <a:xfrm>
          <a:off x="180975" y="13148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462</xdr:row>
      <xdr:rowOff>0</xdr:rowOff>
    </xdr:from>
    <xdr:to>
      <xdr:col>0</xdr:col>
      <xdr:colOff>2238375</xdr:colOff>
      <xdr:row>462</xdr:row>
      <xdr:rowOff>0</xdr:rowOff>
    </xdr:to>
    <xdr:sp>
      <xdr:nvSpPr>
        <xdr:cNvPr id="185" name="Line 367"/>
        <xdr:cNvSpPr>
          <a:spLocks/>
        </xdr:cNvSpPr>
      </xdr:nvSpPr>
      <xdr:spPr>
        <a:xfrm>
          <a:off x="171450" y="13148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86" name="Line 376"/>
        <xdr:cNvSpPr>
          <a:spLocks/>
        </xdr:cNvSpPr>
      </xdr:nvSpPr>
      <xdr:spPr>
        <a:xfrm>
          <a:off x="180975" y="132064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464</xdr:row>
      <xdr:rowOff>0</xdr:rowOff>
    </xdr:from>
    <xdr:to>
      <xdr:col>0</xdr:col>
      <xdr:colOff>2238375</xdr:colOff>
      <xdr:row>464</xdr:row>
      <xdr:rowOff>0</xdr:rowOff>
    </xdr:to>
    <xdr:sp>
      <xdr:nvSpPr>
        <xdr:cNvPr id="187" name="Line 377"/>
        <xdr:cNvSpPr>
          <a:spLocks/>
        </xdr:cNvSpPr>
      </xdr:nvSpPr>
      <xdr:spPr>
        <a:xfrm>
          <a:off x="171450" y="13206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461</xdr:row>
      <xdr:rowOff>0</xdr:rowOff>
    </xdr:from>
    <xdr:to>
      <xdr:col>0</xdr:col>
      <xdr:colOff>2238375</xdr:colOff>
      <xdr:row>461</xdr:row>
      <xdr:rowOff>0</xdr:rowOff>
    </xdr:to>
    <xdr:sp>
      <xdr:nvSpPr>
        <xdr:cNvPr id="188" name="Line 9"/>
        <xdr:cNvSpPr>
          <a:spLocks/>
        </xdr:cNvSpPr>
      </xdr:nvSpPr>
      <xdr:spPr>
        <a:xfrm>
          <a:off x="180975" y="130911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461</xdr:row>
      <xdr:rowOff>0</xdr:rowOff>
    </xdr:from>
    <xdr:to>
      <xdr:col>0</xdr:col>
      <xdr:colOff>2238375</xdr:colOff>
      <xdr:row>461</xdr:row>
      <xdr:rowOff>0</xdr:rowOff>
    </xdr:to>
    <xdr:sp>
      <xdr:nvSpPr>
        <xdr:cNvPr id="189" name="Line 10"/>
        <xdr:cNvSpPr>
          <a:spLocks/>
        </xdr:cNvSpPr>
      </xdr:nvSpPr>
      <xdr:spPr>
        <a:xfrm>
          <a:off x="171450" y="1309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463</xdr:row>
      <xdr:rowOff>0</xdr:rowOff>
    </xdr:from>
    <xdr:to>
      <xdr:col>0</xdr:col>
      <xdr:colOff>2238375</xdr:colOff>
      <xdr:row>463</xdr:row>
      <xdr:rowOff>0</xdr:rowOff>
    </xdr:to>
    <xdr:sp>
      <xdr:nvSpPr>
        <xdr:cNvPr id="190" name="Line 286"/>
        <xdr:cNvSpPr>
          <a:spLocks/>
        </xdr:cNvSpPr>
      </xdr:nvSpPr>
      <xdr:spPr>
        <a:xfrm>
          <a:off x="180975" y="13186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463</xdr:row>
      <xdr:rowOff>0</xdr:rowOff>
    </xdr:from>
    <xdr:to>
      <xdr:col>0</xdr:col>
      <xdr:colOff>2238375</xdr:colOff>
      <xdr:row>463</xdr:row>
      <xdr:rowOff>0</xdr:rowOff>
    </xdr:to>
    <xdr:sp>
      <xdr:nvSpPr>
        <xdr:cNvPr id="191" name="Line 287"/>
        <xdr:cNvSpPr>
          <a:spLocks/>
        </xdr:cNvSpPr>
      </xdr:nvSpPr>
      <xdr:spPr>
        <a:xfrm>
          <a:off x="171450" y="131864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2" name="Line 632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3" name="Line 633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4" name="Line 642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5" name="Line 643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196" name="Line 652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197" name="Line 653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8" name="Line 496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199" name="Line 497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0" name="Line 506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1" name="Line 507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02" name="Line 516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03" name="Line 517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4" name="Line 1214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5" name="Line 1215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6" name="Line 1224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07" name="Line 1225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08" name="Line 1234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09" name="Line 1235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0" name="Line 440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1" name="Line 441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2" name="Line 450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3" name="Line 451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14" name="Line 460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15" name="Line 461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6" name="Line 1062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7" name="Line 1063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8" name="Line 1072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19" name="Line 1073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20" name="Line 1082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21" name="Line 1083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22" name="Line 225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23" name="Line 226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24" name="Line 366"/>
        <xdr:cNvSpPr>
          <a:spLocks/>
        </xdr:cNvSpPr>
      </xdr:nvSpPr>
      <xdr:spPr>
        <a:xfrm>
          <a:off x="180975" y="13931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0</xdr:rowOff>
    </xdr:from>
    <xdr:to>
      <xdr:col>0</xdr:col>
      <xdr:colOff>2238375</xdr:colOff>
      <xdr:row>484</xdr:row>
      <xdr:rowOff>0</xdr:rowOff>
    </xdr:to>
    <xdr:sp>
      <xdr:nvSpPr>
        <xdr:cNvPr id="225" name="Line 367"/>
        <xdr:cNvSpPr>
          <a:spLocks/>
        </xdr:cNvSpPr>
      </xdr:nvSpPr>
      <xdr:spPr>
        <a:xfrm>
          <a:off x="171450" y="13931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26" name="Line 376"/>
        <xdr:cNvSpPr>
          <a:spLocks/>
        </xdr:cNvSpPr>
      </xdr:nvSpPr>
      <xdr:spPr>
        <a:xfrm>
          <a:off x="180975" y="13989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0</xdr:rowOff>
    </xdr:from>
    <xdr:to>
      <xdr:col>0</xdr:col>
      <xdr:colOff>2238375</xdr:colOff>
      <xdr:row>486</xdr:row>
      <xdr:rowOff>0</xdr:rowOff>
    </xdr:to>
    <xdr:sp>
      <xdr:nvSpPr>
        <xdr:cNvPr id="227" name="Line 377"/>
        <xdr:cNvSpPr>
          <a:spLocks/>
        </xdr:cNvSpPr>
      </xdr:nvSpPr>
      <xdr:spPr>
        <a:xfrm>
          <a:off x="171450" y="13989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483</xdr:row>
      <xdr:rowOff>0</xdr:rowOff>
    </xdr:from>
    <xdr:to>
      <xdr:col>0</xdr:col>
      <xdr:colOff>2238375</xdr:colOff>
      <xdr:row>483</xdr:row>
      <xdr:rowOff>0</xdr:rowOff>
    </xdr:to>
    <xdr:sp>
      <xdr:nvSpPr>
        <xdr:cNvPr id="228" name="Line 9"/>
        <xdr:cNvSpPr>
          <a:spLocks/>
        </xdr:cNvSpPr>
      </xdr:nvSpPr>
      <xdr:spPr>
        <a:xfrm>
          <a:off x="180975" y="138969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483</xdr:row>
      <xdr:rowOff>0</xdr:rowOff>
    </xdr:from>
    <xdr:to>
      <xdr:col>0</xdr:col>
      <xdr:colOff>2238375</xdr:colOff>
      <xdr:row>483</xdr:row>
      <xdr:rowOff>0</xdr:rowOff>
    </xdr:to>
    <xdr:sp>
      <xdr:nvSpPr>
        <xdr:cNvPr id="229" name="Line 10"/>
        <xdr:cNvSpPr>
          <a:spLocks/>
        </xdr:cNvSpPr>
      </xdr:nvSpPr>
      <xdr:spPr>
        <a:xfrm>
          <a:off x="171450" y="13896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485</xdr:row>
      <xdr:rowOff>0</xdr:rowOff>
    </xdr:from>
    <xdr:to>
      <xdr:col>0</xdr:col>
      <xdr:colOff>2238375</xdr:colOff>
      <xdr:row>485</xdr:row>
      <xdr:rowOff>0</xdr:rowOff>
    </xdr:to>
    <xdr:sp>
      <xdr:nvSpPr>
        <xdr:cNvPr id="230" name="Line 286"/>
        <xdr:cNvSpPr>
          <a:spLocks/>
        </xdr:cNvSpPr>
      </xdr:nvSpPr>
      <xdr:spPr>
        <a:xfrm>
          <a:off x="180975" y="139703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485</xdr:row>
      <xdr:rowOff>0</xdr:rowOff>
    </xdr:from>
    <xdr:to>
      <xdr:col>0</xdr:col>
      <xdr:colOff>2238375</xdr:colOff>
      <xdr:row>485</xdr:row>
      <xdr:rowOff>0</xdr:rowOff>
    </xdr:to>
    <xdr:sp>
      <xdr:nvSpPr>
        <xdr:cNvPr id="231" name="Line 287"/>
        <xdr:cNvSpPr>
          <a:spLocks/>
        </xdr:cNvSpPr>
      </xdr:nvSpPr>
      <xdr:spPr>
        <a:xfrm>
          <a:off x="171450" y="13970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2" name="Line 165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3" name="Line 166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4" name="Line 700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5" name="Line 701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6" name="Line 710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7" name="Line 711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8" name="Line 632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39" name="Line 633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0" name="Line 642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1" name="Line 643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42" name="Line 652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43" name="Line 653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4" name="Line 496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5" name="Line 497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6" name="Line 506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47" name="Line 507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48" name="Line 516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49" name="Line 517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0" name="Line 1214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1" name="Line 1215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2" name="Line 1224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3" name="Line 1225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54" name="Line 1234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55" name="Line 1235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6" name="Line 440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7" name="Line 441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8" name="Line 450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59" name="Line 451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60" name="Line 460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61" name="Line 461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2" name="Line 1062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3" name="Line 1063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4" name="Line 1072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5" name="Line 1073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66" name="Line 1082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67" name="Line 1083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8" name="Line 225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69" name="Line 226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70" name="Line 366"/>
        <xdr:cNvSpPr>
          <a:spLocks/>
        </xdr:cNvSpPr>
      </xdr:nvSpPr>
      <xdr:spPr>
        <a:xfrm>
          <a:off x="180975" y="1471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505</xdr:row>
      <xdr:rowOff>0</xdr:rowOff>
    </xdr:from>
    <xdr:to>
      <xdr:col>0</xdr:col>
      <xdr:colOff>2238375</xdr:colOff>
      <xdr:row>505</xdr:row>
      <xdr:rowOff>0</xdr:rowOff>
    </xdr:to>
    <xdr:sp>
      <xdr:nvSpPr>
        <xdr:cNvPr id="271" name="Line 367"/>
        <xdr:cNvSpPr>
          <a:spLocks/>
        </xdr:cNvSpPr>
      </xdr:nvSpPr>
      <xdr:spPr>
        <a:xfrm>
          <a:off x="171450" y="1471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72" name="Line 376"/>
        <xdr:cNvSpPr>
          <a:spLocks/>
        </xdr:cNvSpPr>
      </xdr:nvSpPr>
      <xdr:spPr>
        <a:xfrm>
          <a:off x="180975" y="14784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73" name="Line 377"/>
        <xdr:cNvSpPr>
          <a:spLocks/>
        </xdr:cNvSpPr>
      </xdr:nvSpPr>
      <xdr:spPr>
        <a:xfrm>
          <a:off x="171450" y="14784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0</xdr:rowOff>
    </xdr:from>
    <xdr:to>
      <xdr:col>0</xdr:col>
      <xdr:colOff>2238375</xdr:colOff>
      <xdr:row>504</xdr:row>
      <xdr:rowOff>0</xdr:rowOff>
    </xdr:to>
    <xdr:sp>
      <xdr:nvSpPr>
        <xdr:cNvPr id="274" name="Line 9"/>
        <xdr:cNvSpPr>
          <a:spLocks/>
        </xdr:cNvSpPr>
      </xdr:nvSpPr>
      <xdr:spPr>
        <a:xfrm>
          <a:off x="180975" y="14660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504</xdr:row>
      <xdr:rowOff>0</xdr:rowOff>
    </xdr:from>
    <xdr:to>
      <xdr:col>0</xdr:col>
      <xdr:colOff>2238375</xdr:colOff>
      <xdr:row>504</xdr:row>
      <xdr:rowOff>0</xdr:rowOff>
    </xdr:to>
    <xdr:sp>
      <xdr:nvSpPr>
        <xdr:cNvPr id="275" name="Line 10"/>
        <xdr:cNvSpPr>
          <a:spLocks/>
        </xdr:cNvSpPr>
      </xdr:nvSpPr>
      <xdr:spPr>
        <a:xfrm>
          <a:off x="171450" y="14660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0</xdr:rowOff>
    </xdr:from>
    <xdr:to>
      <xdr:col>0</xdr:col>
      <xdr:colOff>2238375</xdr:colOff>
      <xdr:row>506</xdr:row>
      <xdr:rowOff>0</xdr:rowOff>
    </xdr:to>
    <xdr:sp>
      <xdr:nvSpPr>
        <xdr:cNvPr id="276" name="Line 286"/>
        <xdr:cNvSpPr>
          <a:spLocks/>
        </xdr:cNvSpPr>
      </xdr:nvSpPr>
      <xdr:spPr>
        <a:xfrm>
          <a:off x="180975" y="14754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506</xdr:row>
      <xdr:rowOff>0</xdr:rowOff>
    </xdr:from>
    <xdr:to>
      <xdr:col>0</xdr:col>
      <xdr:colOff>2238375</xdr:colOff>
      <xdr:row>506</xdr:row>
      <xdr:rowOff>0</xdr:rowOff>
    </xdr:to>
    <xdr:sp>
      <xdr:nvSpPr>
        <xdr:cNvPr id="277" name="Line 287"/>
        <xdr:cNvSpPr>
          <a:spLocks/>
        </xdr:cNvSpPr>
      </xdr:nvSpPr>
      <xdr:spPr>
        <a:xfrm>
          <a:off x="171450" y="147542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78" name="Line 174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79" name="Line 179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80" name="Line 180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81" name="Line 813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82" name="Line 827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83" name="Line 836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84" name="Line 837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85" name="Line 84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86" name="Line 846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87" name="Line 847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288" name="Line 856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289" name="Line 857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90" name="Line 160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1" name="Line 165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2" name="Line 166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93" name="Line 677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94" name="Line 69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5" name="Line 700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6" name="Line 701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297" name="Line 705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8" name="Line 710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299" name="Line 711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00" name="Line 609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01" name="Line 623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02" name="Line 632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03" name="Line 633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04" name="Line 637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05" name="Line 642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06" name="Line 643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07" name="Line 652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08" name="Line 653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09" name="Line 473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10" name="Line 487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11" name="Line 496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12" name="Line 497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13" name="Line 50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14" name="Line 506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15" name="Line 507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16" name="Line 516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17" name="Line 517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18" name="Line 119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19" name="Line 1205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20" name="Line 1214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21" name="Line 1215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22" name="Line 1219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23" name="Line 1224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24" name="Line 1225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25" name="Line 1234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26" name="Line 1235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27" name="Line 232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28" name="Line 43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29" name="Line 440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30" name="Line 441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31" name="Line 445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32" name="Line 450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33" name="Line 451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34" name="Line 460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35" name="Line 461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36" name="Line 1039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37" name="Line 1053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38" name="Line 1062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39" name="Line 1063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40" name="Line 1067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41" name="Line 1072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42" name="Line 1073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43" name="Line 1082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44" name="Line 1083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45" name="Line 216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46" name="Line 225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47" name="Line 226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48" name="Line 361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49" name="Line 366"/>
        <xdr:cNvSpPr>
          <a:spLocks/>
        </xdr:cNvSpPr>
      </xdr:nvSpPr>
      <xdr:spPr>
        <a:xfrm>
          <a:off x="180975" y="1554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350" name="Line 367"/>
        <xdr:cNvSpPr>
          <a:spLocks/>
        </xdr:cNvSpPr>
      </xdr:nvSpPr>
      <xdr:spPr>
        <a:xfrm>
          <a:off x="171450" y="15541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51" name="Line 376"/>
        <xdr:cNvSpPr>
          <a:spLocks/>
        </xdr:cNvSpPr>
      </xdr:nvSpPr>
      <xdr:spPr>
        <a:xfrm>
          <a:off x="180975" y="15610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352" name="Line 377"/>
        <xdr:cNvSpPr>
          <a:spLocks/>
        </xdr:cNvSpPr>
      </xdr:nvSpPr>
      <xdr:spPr>
        <a:xfrm>
          <a:off x="171450" y="15610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353" name="Line 6"/>
        <xdr:cNvSpPr>
          <a:spLocks/>
        </xdr:cNvSpPr>
      </xdr:nvSpPr>
      <xdr:spPr>
        <a:xfrm>
          <a:off x="171450" y="15451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0</xdr:rowOff>
    </xdr:from>
    <xdr:to>
      <xdr:col>0</xdr:col>
      <xdr:colOff>2238375</xdr:colOff>
      <xdr:row>525</xdr:row>
      <xdr:rowOff>0</xdr:rowOff>
    </xdr:to>
    <xdr:sp>
      <xdr:nvSpPr>
        <xdr:cNvPr id="354" name="Line 9"/>
        <xdr:cNvSpPr>
          <a:spLocks/>
        </xdr:cNvSpPr>
      </xdr:nvSpPr>
      <xdr:spPr>
        <a:xfrm>
          <a:off x="180975" y="154905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0</xdr:rowOff>
    </xdr:from>
    <xdr:to>
      <xdr:col>0</xdr:col>
      <xdr:colOff>2238375</xdr:colOff>
      <xdr:row>525</xdr:row>
      <xdr:rowOff>0</xdr:rowOff>
    </xdr:to>
    <xdr:sp>
      <xdr:nvSpPr>
        <xdr:cNvPr id="355" name="Line 10"/>
        <xdr:cNvSpPr>
          <a:spLocks/>
        </xdr:cNvSpPr>
      </xdr:nvSpPr>
      <xdr:spPr>
        <a:xfrm>
          <a:off x="171450" y="154905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527</xdr:row>
      <xdr:rowOff>0</xdr:rowOff>
    </xdr:from>
    <xdr:to>
      <xdr:col>0</xdr:col>
      <xdr:colOff>2238375</xdr:colOff>
      <xdr:row>527</xdr:row>
      <xdr:rowOff>0</xdr:rowOff>
    </xdr:to>
    <xdr:sp>
      <xdr:nvSpPr>
        <xdr:cNvPr id="356" name="Line 286"/>
        <xdr:cNvSpPr>
          <a:spLocks/>
        </xdr:cNvSpPr>
      </xdr:nvSpPr>
      <xdr:spPr>
        <a:xfrm>
          <a:off x="180975" y="155876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527</xdr:row>
      <xdr:rowOff>0</xdr:rowOff>
    </xdr:from>
    <xdr:to>
      <xdr:col>0</xdr:col>
      <xdr:colOff>2238375</xdr:colOff>
      <xdr:row>527</xdr:row>
      <xdr:rowOff>0</xdr:rowOff>
    </xdr:to>
    <xdr:sp>
      <xdr:nvSpPr>
        <xdr:cNvPr id="357" name="Line 287"/>
        <xdr:cNvSpPr>
          <a:spLocks/>
        </xdr:cNvSpPr>
      </xdr:nvSpPr>
      <xdr:spPr>
        <a:xfrm>
          <a:off x="171450" y="155876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579</xdr:row>
      <xdr:rowOff>0</xdr:rowOff>
    </xdr:from>
    <xdr:to>
      <xdr:col>0</xdr:col>
      <xdr:colOff>2857500</xdr:colOff>
      <xdr:row>579</xdr:row>
      <xdr:rowOff>0</xdr:rowOff>
    </xdr:to>
    <xdr:sp>
      <xdr:nvSpPr>
        <xdr:cNvPr id="358" name="Line 1143"/>
        <xdr:cNvSpPr>
          <a:spLocks/>
        </xdr:cNvSpPr>
      </xdr:nvSpPr>
      <xdr:spPr>
        <a:xfrm>
          <a:off x="228600" y="1741455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576</xdr:row>
      <xdr:rowOff>0</xdr:rowOff>
    </xdr:from>
    <xdr:to>
      <xdr:col>0</xdr:col>
      <xdr:colOff>2857500</xdr:colOff>
      <xdr:row>576</xdr:row>
      <xdr:rowOff>0</xdr:rowOff>
    </xdr:to>
    <xdr:sp>
      <xdr:nvSpPr>
        <xdr:cNvPr id="359" name="Line 1143"/>
        <xdr:cNvSpPr>
          <a:spLocks/>
        </xdr:cNvSpPr>
      </xdr:nvSpPr>
      <xdr:spPr>
        <a:xfrm>
          <a:off x="228600" y="172850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576</xdr:row>
      <xdr:rowOff>0</xdr:rowOff>
    </xdr:from>
    <xdr:to>
      <xdr:col>0</xdr:col>
      <xdr:colOff>2886075</xdr:colOff>
      <xdr:row>576</xdr:row>
      <xdr:rowOff>0</xdr:rowOff>
    </xdr:to>
    <xdr:sp>
      <xdr:nvSpPr>
        <xdr:cNvPr id="360" name="Line 1143"/>
        <xdr:cNvSpPr>
          <a:spLocks/>
        </xdr:cNvSpPr>
      </xdr:nvSpPr>
      <xdr:spPr>
        <a:xfrm>
          <a:off x="247650" y="172850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651</xdr:row>
      <xdr:rowOff>0</xdr:rowOff>
    </xdr:from>
    <xdr:to>
      <xdr:col>0</xdr:col>
      <xdr:colOff>2895600</xdr:colOff>
      <xdr:row>651</xdr:row>
      <xdr:rowOff>0</xdr:rowOff>
    </xdr:to>
    <xdr:sp>
      <xdr:nvSpPr>
        <xdr:cNvPr id="361" name="Line 1257"/>
        <xdr:cNvSpPr>
          <a:spLocks/>
        </xdr:cNvSpPr>
      </xdr:nvSpPr>
      <xdr:spPr>
        <a:xfrm>
          <a:off x="257175" y="1977390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7"/>
  <sheetViews>
    <sheetView tabSelected="1" zoomScalePageLayoutView="0" workbookViewId="0" topLeftCell="A1">
      <selection activeCell="K7" sqref="K7"/>
    </sheetView>
  </sheetViews>
  <sheetFormatPr defaultColWidth="7.8984375" defaultRowHeight="15"/>
  <cols>
    <col min="1" max="1" width="37.3984375" style="1" customWidth="1"/>
    <col min="2" max="2" width="11.5" style="2" customWidth="1"/>
    <col min="3" max="3" width="9.3984375" style="1" customWidth="1"/>
    <col min="4" max="4" width="9.69921875" style="1" customWidth="1"/>
    <col min="5" max="5" width="9.19921875" style="1" customWidth="1"/>
    <col min="6" max="6" width="9" style="1" customWidth="1"/>
    <col min="7" max="7" width="9.19921875" style="1" customWidth="1"/>
    <col min="8" max="16384" width="7.8984375" style="1" customWidth="1"/>
  </cols>
  <sheetData>
    <row r="1" spans="6:7" ht="31.5" customHeight="1">
      <c r="F1" s="182"/>
      <c r="G1" s="182"/>
    </row>
    <row r="2" spans="1:7" ht="34.5" customHeight="1">
      <c r="A2" s="163" t="s">
        <v>242</v>
      </c>
      <c r="B2" s="163"/>
      <c r="C2" s="163"/>
      <c r="D2" s="163"/>
      <c r="E2" s="163"/>
      <c r="F2" s="163"/>
      <c r="G2" s="163"/>
    </row>
    <row r="3" spans="1:7" ht="17.25" customHeight="1">
      <c r="A3" s="167"/>
      <c r="B3" s="167"/>
      <c r="C3" s="167"/>
      <c r="D3" s="167"/>
      <c r="E3" s="167"/>
      <c r="F3" s="167"/>
      <c r="G3" s="167"/>
    </row>
    <row r="4" spans="1:7" ht="15.75">
      <c r="A4" s="165" t="s">
        <v>0</v>
      </c>
      <c r="B4" s="3" t="s">
        <v>3</v>
      </c>
      <c r="C4" s="4">
        <v>2022</v>
      </c>
      <c r="D4" s="5">
        <v>2023</v>
      </c>
      <c r="E4" s="168" t="s">
        <v>13</v>
      </c>
      <c r="F4" s="168"/>
      <c r="G4" s="168"/>
    </row>
    <row r="5" spans="1:7" ht="15.75">
      <c r="A5" s="166"/>
      <c r="B5" s="6" t="s">
        <v>4</v>
      </c>
      <c r="C5" s="7" t="s">
        <v>1</v>
      </c>
      <c r="D5" s="8" t="s">
        <v>2</v>
      </c>
      <c r="E5" s="93">
        <v>2024</v>
      </c>
      <c r="F5" s="93">
        <v>2025</v>
      </c>
      <c r="G5" s="93">
        <v>2026</v>
      </c>
    </row>
    <row r="6" spans="1:7" ht="15" customHeight="1">
      <c r="A6" s="164" t="s">
        <v>8</v>
      </c>
      <c r="B6" s="164"/>
      <c r="C6" s="164"/>
      <c r="D6" s="164"/>
      <c r="E6" s="164"/>
      <c r="F6" s="164"/>
      <c r="G6" s="164"/>
    </row>
    <row r="7" spans="1:7" ht="87.75" customHeight="1">
      <c r="A7" s="9" t="s">
        <v>174</v>
      </c>
      <c r="B7" s="10" t="s">
        <v>41</v>
      </c>
      <c r="C7" s="97">
        <f>C10+C16+C24+C30</f>
        <v>43896.4</v>
      </c>
      <c r="D7" s="97">
        <f>D10+D16+D24+D30</f>
        <v>45652</v>
      </c>
      <c r="E7" s="97">
        <f>E10+E16+E24+E30</f>
        <v>47978</v>
      </c>
      <c r="F7" s="97">
        <f>F10+F16+F24+F30</f>
        <v>49994</v>
      </c>
      <c r="G7" s="97">
        <f>G10+G16+G24+G30</f>
        <v>52044</v>
      </c>
    </row>
    <row r="8" spans="1:7" ht="15" customHeight="1">
      <c r="A8" s="9"/>
      <c r="B8" s="13" t="s">
        <v>9</v>
      </c>
      <c r="C8" s="114">
        <f>C7/41256*100</f>
        <v>106.40003878223774</v>
      </c>
      <c r="D8" s="114">
        <f>D7/C7*100</f>
        <v>103.99941680866769</v>
      </c>
      <c r="E8" s="114">
        <f>E7/D7*100</f>
        <v>105.09506702882678</v>
      </c>
      <c r="F8" s="114">
        <f>F7/E7*100</f>
        <v>104.20192588269623</v>
      </c>
      <c r="G8" s="114">
        <f>G7/F7*100</f>
        <v>104.10049205904708</v>
      </c>
    </row>
    <row r="9" spans="1:7" ht="15" customHeight="1">
      <c r="A9" s="14" t="s">
        <v>147</v>
      </c>
      <c r="B9" s="13"/>
      <c r="C9" s="11"/>
      <c r="D9" s="11"/>
      <c r="E9" s="11"/>
      <c r="F9" s="12"/>
      <c r="G9" s="12"/>
    </row>
    <row r="10" spans="1:7" ht="15" customHeight="1">
      <c r="A10" s="15" t="s">
        <v>171</v>
      </c>
      <c r="B10" s="10" t="s">
        <v>41</v>
      </c>
      <c r="C10" s="11">
        <v>0</v>
      </c>
      <c r="D10" s="11">
        <v>0</v>
      </c>
      <c r="E10" s="11">
        <v>0</v>
      </c>
      <c r="F10" s="12">
        <v>0</v>
      </c>
      <c r="G10" s="12">
        <v>0</v>
      </c>
    </row>
    <row r="11" spans="1:11" ht="15" customHeight="1">
      <c r="A11" s="16"/>
      <c r="B11" s="13" t="s">
        <v>9</v>
      </c>
      <c r="C11" s="11"/>
      <c r="D11" s="11"/>
      <c r="E11" s="11"/>
      <c r="F11" s="12"/>
      <c r="G11" s="12"/>
      <c r="K11" s="1" t="s">
        <v>148</v>
      </c>
    </row>
    <row r="12" spans="1:7" ht="15" customHeight="1">
      <c r="A12" s="17" t="s">
        <v>133</v>
      </c>
      <c r="B12" s="13"/>
      <c r="C12" s="11"/>
      <c r="D12" s="11"/>
      <c r="E12" s="11"/>
      <c r="F12" s="12"/>
      <c r="G12" s="12"/>
    </row>
    <row r="13" spans="1:7" ht="15" customHeight="1">
      <c r="A13" s="16"/>
      <c r="B13" s="10" t="s">
        <v>41</v>
      </c>
      <c r="C13" s="11"/>
      <c r="D13" s="11"/>
      <c r="E13" s="11"/>
      <c r="F13" s="12"/>
      <c r="G13" s="12"/>
    </row>
    <row r="14" spans="1:7" ht="15" customHeight="1">
      <c r="A14" s="16"/>
      <c r="B14" s="13" t="s">
        <v>9</v>
      </c>
      <c r="C14" s="11"/>
      <c r="D14" s="11"/>
      <c r="E14" s="11"/>
      <c r="F14" s="12"/>
      <c r="G14" s="12"/>
    </row>
    <row r="15" spans="1:7" ht="15" customHeight="1">
      <c r="A15" s="16"/>
      <c r="B15" s="13"/>
      <c r="C15" s="11"/>
      <c r="D15" s="11"/>
      <c r="E15" s="11"/>
      <c r="F15" s="12"/>
      <c r="G15" s="12"/>
    </row>
    <row r="16" spans="1:7" ht="15" customHeight="1">
      <c r="A16" s="18" t="s">
        <v>172</v>
      </c>
      <c r="B16" s="10" t="s">
        <v>41</v>
      </c>
      <c r="C16" s="11">
        <f>C19+C21</f>
        <v>2207.4</v>
      </c>
      <c r="D16" s="11">
        <f>D19+D21</f>
        <v>2296</v>
      </c>
      <c r="E16" s="11">
        <f>E19+E21</f>
        <v>2412</v>
      </c>
      <c r="F16" s="11">
        <f>F19+F21</f>
        <v>2514</v>
      </c>
      <c r="G16" s="11">
        <f>G19+G21</f>
        <v>2617</v>
      </c>
    </row>
    <row r="17" spans="1:7" ht="15" customHeight="1">
      <c r="A17" s="19"/>
      <c r="B17" s="13" t="s">
        <v>9</v>
      </c>
      <c r="C17" s="114">
        <f>C16/2597*100</f>
        <v>84.99807470157876</v>
      </c>
      <c r="D17" s="114">
        <f>D16/C16*100</f>
        <v>104.01377185829482</v>
      </c>
      <c r="E17" s="114">
        <f>E16/D16*100</f>
        <v>105.05226480836237</v>
      </c>
      <c r="F17" s="114">
        <f>F16/E16*100</f>
        <v>104.22885572139305</v>
      </c>
      <c r="G17" s="114">
        <f>G16/F16*100</f>
        <v>104.09705648369132</v>
      </c>
    </row>
    <row r="18" spans="1:7" ht="15" customHeight="1">
      <c r="A18" s="17" t="s">
        <v>133</v>
      </c>
      <c r="B18" s="13"/>
      <c r="C18" s="11"/>
      <c r="D18" s="11"/>
      <c r="E18" s="11"/>
      <c r="F18" s="12"/>
      <c r="G18" s="12"/>
    </row>
    <row r="19" spans="1:7" ht="15" customHeight="1">
      <c r="A19" s="111" t="s">
        <v>248</v>
      </c>
      <c r="B19" s="10" t="s">
        <v>41</v>
      </c>
      <c r="C19" s="11">
        <v>949.1</v>
      </c>
      <c r="D19" s="11">
        <v>987</v>
      </c>
      <c r="E19" s="11">
        <v>1037</v>
      </c>
      <c r="F19" s="12">
        <v>1081</v>
      </c>
      <c r="G19" s="12">
        <v>1125</v>
      </c>
    </row>
    <row r="20" spans="1:7" ht="15" customHeight="1">
      <c r="A20" s="111"/>
      <c r="B20" s="13" t="s">
        <v>9</v>
      </c>
      <c r="C20" s="114">
        <f>C19/1116.6*100</f>
        <v>84.99910442414473</v>
      </c>
      <c r="D20" s="114">
        <f>D19/C19*100</f>
        <v>103.99325676957116</v>
      </c>
      <c r="E20" s="114">
        <f>E19/D19*100</f>
        <v>105.06585612968591</v>
      </c>
      <c r="F20" s="114">
        <f>F19/E19*100</f>
        <v>104.24300867888138</v>
      </c>
      <c r="G20" s="114">
        <f>G19/F19*100</f>
        <v>104.07030527289547</v>
      </c>
    </row>
    <row r="21" spans="1:7" ht="32.25" customHeight="1">
      <c r="A21" s="112" t="s">
        <v>249</v>
      </c>
      <c r="B21" s="10" t="s">
        <v>41</v>
      </c>
      <c r="C21" s="11">
        <v>1258.3</v>
      </c>
      <c r="D21" s="11">
        <v>1309</v>
      </c>
      <c r="E21" s="11">
        <v>1375</v>
      </c>
      <c r="F21" s="12">
        <v>1433</v>
      </c>
      <c r="G21" s="12">
        <v>1492</v>
      </c>
    </row>
    <row r="22" spans="1:7" ht="15" customHeight="1">
      <c r="A22" s="16"/>
      <c r="B22" s="13" t="s">
        <v>9</v>
      </c>
      <c r="C22" s="114">
        <f>C21/1480.4*100</f>
        <v>84.9972980275601</v>
      </c>
      <c r="D22" s="114">
        <f>D21/C21*100</f>
        <v>104.02924580783596</v>
      </c>
      <c r="E22" s="114">
        <f>E21/D21*100</f>
        <v>105.0420168067227</v>
      </c>
      <c r="F22" s="114">
        <f>F21/E21*100</f>
        <v>104.2181818181818</v>
      </c>
      <c r="G22" s="114">
        <f>G21/F21*100</f>
        <v>104.1172365666434</v>
      </c>
    </row>
    <row r="23" spans="1:7" ht="15" customHeight="1">
      <c r="A23" s="16"/>
      <c r="B23" s="13"/>
      <c r="C23" s="11"/>
      <c r="D23" s="11"/>
      <c r="E23" s="11"/>
      <c r="F23" s="12"/>
      <c r="G23" s="12"/>
    </row>
    <row r="24" spans="1:7" ht="48.75" customHeight="1">
      <c r="A24" s="18" t="s">
        <v>247</v>
      </c>
      <c r="B24" s="10" t="s">
        <v>41</v>
      </c>
      <c r="C24" s="11">
        <f>C27</f>
        <v>24544</v>
      </c>
      <c r="D24" s="11">
        <f>D27</f>
        <v>25525</v>
      </c>
      <c r="E24" s="11">
        <f>E27</f>
        <v>26826</v>
      </c>
      <c r="F24" s="11">
        <f>F27</f>
        <v>27953</v>
      </c>
      <c r="G24" s="11">
        <f>G27</f>
        <v>29099</v>
      </c>
    </row>
    <row r="25" spans="1:7" ht="15" customHeight="1">
      <c r="A25" s="14"/>
      <c r="B25" s="13" t="s">
        <v>9</v>
      </c>
      <c r="C25" s="114">
        <f>C24/22081*100</f>
        <v>111.15438612381685</v>
      </c>
      <c r="D25" s="114">
        <f>D24/C24*100</f>
        <v>103.9969035202086</v>
      </c>
      <c r="E25" s="114">
        <f>E24/D24*100</f>
        <v>105.0969637610186</v>
      </c>
      <c r="F25" s="114">
        <f>F24/E24*100</f>
        <v>104.20114813986432</v>
      </c>
      <c r="G25" s="114">
        <f>G24/F24*100</f>
        <v>104.0997388473509</v>
      </c>
    </row>
    <row r="26" spans="1:7" ht="15" customHeight="1">
      <c r="A26" s="17" t="s">
        <v>133</v>
      </c>
      <c r="B26" s="20"/>
      <c r="C26" s="11"/>
      <c r="D26" s="11"/>
      <c r="E26" s="11"/>
      <c r="F26" s="12"/>
      <c r="G26" s="12"/>
    </row>
    <row r="27" spans="1:7" ht="15" customHeight="1">
      <c r="A27" s="111" t="s">
        <v>248</v>
      </c>
      <c r="B27" s="10" t="s">
        <v>41</v>
      </c>
      <c r="C27" s="11">
        <v>24544</v>
      </c>
      <c r="D27" s="11">
        <v>25525</v>
      </c>
      <c r="E27" s="11">
        <v>26826</v>
      </c>
      <c r="F27" s="12">
        <v>27953</v>
      </c>
      <c r="G27" s="12">
        <v>29099</v>
      </c>
    </row>
    <row r="28" spans="1:7" ht="15" customHeight="1">
      <c r="A28" s="21"/>
      <c r="B28" s="13" t="s">
        <v>9</v>
      </c>
      <c r="C28" s="114">
        <f>C27/22081*100</f>
        <v>111.15438612381685</v>
      </c>
      <c r="D28" s="114">
        <f>D27/C27*100</f>
        <v>103.9969035202086</v>
      </c>
      <c r="E28" s="114">
        <f>E27/D27*100</f>
        <v>105.0969637610186</v>
      </c>
      <c r="F28" s="114">
        <f>F27/E27*100</f>
        <v>104.20114813986432</v>
      </c>
      <c r="G28" s="114">
        <f>G27/F27*100</f>
        <v>104.0997388473509</v>
      </c>
    </row>
    <row r="29" spans="1:7" ht="15" customHeight="1">
      <c r="A29" s="21"/>
      <c r="B29" s="20"/>
      <c r="C29" s="11"/>
      <c r="D29" s="11"/>
      <c r="E29" s="11"/>
      <c r="F29" s="12"/>
      <c r="G29" s="12"/>
    </row>
    <row r="30" spans="1:7" s="23" customFormat="1" ht="43.5" customHeight="1">
      <c r="A30" s="22" t="s">
        <v>173</v>
      </c>
      <c r="B30" s="22" t="s">
        <v>41</v>
      </c>
      <c r="C30" s="113">
        <f>C33</f>
        <v>17145</v>
      </c>
      <c r="D30" s="113">
        <f>D33</f>
        <v>17831</v>
      </c>
      <c r="E30" s="113">
        <f>E33</f>
        <v>18740</v>
      </c>
      <c r="F30" s="113">
        <f>F33</f>
        <v>19527</v>
      </c>
      <c r="G30" s="113">
        <f>G33</f>
        <v>20328</v>
      </c>
    </row>
    <row r="31" spans="1:7" ht="15" customHeight="1">
      <c r="A31" s="24"/>
      <c r="B31" s="25" t="s">
        <v>9</v>
      </c>
      <c r="C31" s="114">
        <f>C30/16578*100</f>
        <v>103.42019543973942</v>
      </c>
      <c r="D31" s="114">
        <f>D30/C30*100</f>
        <v>104.00116652085157</v>
      </c>
      <c r="E31" s="114">
        <f>E30/D30*100</f>
        <v>105.09786327182995</v>
      </c>
      <c r="F31" s="114">
        <f>F30/E30*100</f>
        <v>104.19957310565636</v>
      </c>
      <c r="G31" s="114">
        <f>G30/F30*100</f>
        <v>104.10201259794133</v>
      </c>
    </row>
    <row r="32" spans="1:7" ht="15" customHeight="1">
      <c r="A32" s="26" t="s">
        <v>133</v>
      </c>
      <c r="B32" s="27"/>
      <c r="C32" s="11"/>
      <c r="D32" s="11"/>
      <c r="E32" s="11"/>
      <c r="F32" s="12"/>
      <c r="G32" s="12"/>
    </row>
    <row r="33" spans="1:7" ht="15" customHeight="1">
      <c r="A33" s="111" t="s">
        <v>248</v>
      </c>
      <c r="B33" s="27" t="s">
        <v>41</v>
      </c>
      <c r="C33" s="11">
        <v>17145</v>
      </c>
      <c r="D33" s="11">
        <v>17831</v>
      </c>
      <c r="E33" s="11">
        <v>18740</v>
      </c>
      <c r="F33" s="12">
        <v>19527</v>
      </c>
      <c r="G33" s="12">
        <v>20328</v>
      </c>
    </row>
    <row r="34" spans="1:7" ht="15" customHeight="1">
      <c r="A34" s="24"/>
      <c r="B34" s="10" t="s">
        <v>9</v>
      </c>
      <c r="C34" s="114">
        <f>C33/16578*100</f>
        <v>103.42019543973942</v>
      </c>
      <c r="D34" s="114">
        <f>D33/C33*100</f>
        <v>104.00116652085157</v>
      </c>
      <c r="E34" s="114">
        <f>E33/D33*100</f>
        <v>105.09786327182995</v>
      </c>
      <c r="F34" s="114">
        <f>F33/E33*100</f>
        <v>104.19957310565636</v>
      </c>
      <c r="G34" s="114">
        <f>G33/F33*100</f>
        <v>104.10201259794133</v>
      </c>
    </row>
    <row r="35" spans="1:7" ht="15" customHeight="1">
      <c r="A35" s="24"/>
      <c r="B35" s="10"/>
      <c r="C35" s="11"/>
      <c r="D35" s="11"/>
      <c r="E35" s="11"/>
      <c r="F35" s="12"/>
      <c r="G35" s="12"/>
    </row>
    <row r="36" spans="1:7" ht="57.75" customHeight="1">
      <c r="A36" s="24" t="s">
        <v>149</v>
      </c>
      <c r="B36" s="10"/>
      <c r="C36" s="11"/>
      <c r="D36" s="11"/>
      <c r="E36" s="11"/>
      <c r="F36" s="12"/>
      <c r="G36" s="12"/>
    </row>
    <row r="37" spans="1:7" ht="29.25" customHeight="1">
      <c r="A37" s="24"/>
      <c r="B37" s="10" t="s">
        <v>39</v>
      </c>
      <c r="C37" s="11"/>
      <c r="D37" s="11"/>
      <c r="E37" s="11"/>
      <c r="F37" s="12"/>
      <c r="G37" s="12"/>
    </row>
    <row r="38" spans="1:7" ht="20.25" customHeight="1">
      <c r="A38" s="164" t="s">
        <v>21</v>
      </c>
      <c r="B38" s="164"/>
      <c r="C38" s="164"/>
      <c r="D38" s="164"/>
      <c r="E38" s="164"/>
      <c r="F38" s="164"/>
      <c r="G38" s="164"/>
    </row>
    <row r="39" spans="1:7" ht="33.75" customHeight="1">
      <c r="A39" s="28" t="s">
        <v>165</v>
      </c>
      <c r="B39" s="90"/>
      <c r="C39" s="34">
        <v>7377.2</v>
      </c>
      <c r="D39" s="34">
        <v>9136.5</v>
      </c>
      <c r="E39" s="34">
        <v>9556.7</v>
      </c>
      <c r="F39" s="98">
        <v>9958.1</v>
      </c>
      <c r="G39" s="98">
        <v>10366.3</v>
      </c>
    </row>
    <row r="40" spans="1:7" ht="15.75">
      <c r="A40" s="29" t="s">
        <v>22</v>
      </c>
      <c r="B40" s="90" t="s">
        <v>154</v>
      </c>
      <c r="C40" s="93"/>
      <c r="D40" s="93"/>
      <c r="E40" s="93"/>
      <c r="F40" s="12"/>
      <c r="G40" s="12"/>
    </row>
    <row r="41" spans="1:7" ht="15.75">
      <c r="A41" s="29" t="s">
        <v>32</v>
      </c>
      <c r="B41" s="90"/>
      <c r="C41" s="93"/>
      <c r="D41" s="93"/>
      <c r="E41" s="93"/>
      <c r="F41" s="12"/>
      <c r="G41" s="12"/>
    </row>
    <row r="42" spans="1:7" ht="15.75">
      <c r="A42" s="29" t="s">
        <v>126</v>
      </c>
      <c r="B42" s="90" t="s">
        <v>154</v>
      </c>
      <c r="C42" s="124">
        <v>3743.9</v>
      </c>
      <c r="D42" s="124">
        <v>3842.5</v>
      </c>
      <c r="E42" s="124">
        <v>4019.2</v>
      </c>
      <c r="F42" s="125">
        <v>4188</v>
      </c>
      <c r="G42" s="125">
        <v>4360</v>
      </c>
    </row>
    <row r="43" spans="1:7" ht="15.75">
      <c r="A43" s="29" t="s">
        <v>127</v>
      </c>
      <c r="B43" s="90" t="s">
        <v>154</v>
      </c>
      <c r="C43" s="124">
        <v>3633.3</v>
      </c>
      <c r="D43" s="124">
        <v>5294.1</v>
      </c>
      <c r="E43" s="124">
        <v>5537.6</v>
      </c>
      <c r="F43" s="125">
        <v>5770.1</v>
      </c>
      <c r="G43" s="125">
        <v>6006.3</v>
      </c>
    </row>
    <row r="44" spans="1:7" ht="15.75">
      <c r="A44" s="29" t="s">
        <v>128</v>
      </c>
      <c r="B44" s="90"/>
      <c r="C44" s="124"/>
      <c r="D44" s="124"/>
      <c r="E44" s="124"/>
      <c r="F44" s="125"/>
      <c r="G44" s="125"/>
    </row>
    <row r="45" spans="1:7" ht="15.75">
      <c r="A45" s="29" t="s">
        <v>166</v>
      </c>
      <c r="B45" s="90" t="s">
        <v>154</v>
      </c>
      <c r="C45" s="124">
        <v>7113.7</v>
      </c>
      <c r="D45" s="124">
        <v>8853.6</v>
      </c>
      <c r="E45" s="124">
        <v>9260.8</v>
      </c>
      <c r="F45" s="125">
        <v>9649.8</v>
      </c>
      <c r="G45" s="125">
        <v>10045.4</v>
      </c>
    </row>
    <row r="46" spans="1:7" ht="15.75">
      <c r="A46" s="29" t="s">
        <v>167</v>
      </c>
      <c r="B46" s="90" t="s">
        <v>154</v>
      </c>
      <c r="C46" s="124">
        <v>134.8</v>
      </c>
      <c r="D46" s="124">
        <v>159.2</v>
      </c>
      <c r="E46" s="124">
        <v>166.5</v>
      </c>
      <c r="F46" s="125">
        <v>173.6</v>
      </c>
      <c r="G46" s="125">
        <v>180.7</v>
      </c>
    </row>
    <row r="47" spans="1:7" ht="15.75" customHeight="1">
      <c r="A47" s="29" t="s">
        <v>23</v>
      </c>
      <c r="B47" s="90" t="s">
        <v>154</v>
      </c>
      <c r="C47" s="124">
        <v>128.7</v>
      </c>
      <c r="D47" s="124">
        <v>123.7</v>
      </c>
      <c r="E47" s="124">
        <v>129.4</v>
      </c>
      <c r="F47" s="125">
        <v>134.7</v>
      </c>
      <c r="G47" s="125">
        <v>140.2</v>
      </c>
    </row>
    <row r="48" spans="1:7" ht="15.75">
      <c r="A48" s="29"/>
      <c r="B48" s="90"/>
      <c r="C48" s="124"/>
      <c r="D48" s="124"/>
      <c r="E48" s="124"/>
      <c r="F48" s="125"/>
      <c r="G48" s="125"/>
    </row>
    <row r="49" spans="1:7" ht="15.75">
      <c r="A49" s="176" t="s">
        <v>221</v>
      </c>
      <c r="B49" s="177"/>
      <c r="C49" s="177"/>
      <c r="D49" s="177"/>
      <c r="E49" s="177"/>
      <c r="F49" s="177"/>
      <c r="G49" s="178"/>
    </row>
    <row r="50" spans="1:7" ht="15.75">
      <c r="A50" s="30" t="s">
        <v>222</v>
      </c>
      <c r="B50" s="30"/>
      <c r="C50" s="67"/>
      <c r="D50" s="67"/>
      <c r="E50" s="67"/>
      <c r="F50" s="67"/>
      <c r="G50" s="67"/>
    </row>
    <row r="51" spans="1:7" ht="15.75">
      <c r="A51" s="30" t="s">
        <v>223</v>
      </c>
      <c r="B51" s="90"/>
      <c r="C51" s="93"/>
      <c r="D51" s="93"/>
      <c r="E51" s="93"/>
      <c r="F51" s="12"/>
      <c r="G51" s="12"/>
    </row>
    <row r="52" spans="1:7" ht="15.75">
      <c r="A52" s="31" t="s">
        <v>224</v>
      </c>
      <c r="B52" s="90" t="s">
        <v>50</v>
      </c>
      <c r="C52" s="124">
        <v>160300</v>
      </c>
      <c r="D52" s="124">
        <v>161686</v>
      </c>
      <c r="E52" s="124">
        <v>169123</v>
      </c>
      <c r="F52" s="125">
        <v>176226</v>
      </c>
      <c r="G52" s="125">
        <v>183451</v>
      </c>
    </row>
    <row r="53" spans="1:7" ht="15.75">
      <c r="A53" s="32" t="s">
        <v>17</v>
      </c>
      <c r="B53" s="90"/>
      <c r="C53" s="124"/>
      <c r="D53" s="124"/>
      <c r="E53" s="124"/>
      <c r="F53" s="125"/>
      <c r="G53" s="125"/>
    </row>
    <row r="54" spans="1:7" ht="15.75">
      <c r="A54" s="33" t="s">
        <v>225</v>
      </c>
      <c r="B54" s="90" t="s">
        <v>50</v>
      </c>
      <c r="C54" s="124">
        <v>152959</v>
      </c>
      <c r="D54" s="124">
        <v>155237</v>
      </c>
      <c r="E54" s="124">
        <v>162377</v>
      </c>
      <c r="F54" s="125">
        <v>169197</v>
      </c>
      <c r="G54" s="125">
        <v>176134</v>
      </c>
    </row>
    <row r="55" spans="1:7" ht="15.75">
      <c r="A55" s="29" t="s">
        <v>226</v>
      </c>
      <c r="B55" s="90"/>
      <c r="C55" s="93"/>
      <c r="D55" s="93"/>
      <c r="E55" s="93"/>
      <c r="F55" s="12"/>
      <c r="G55" s="12"/>
    </row>
    <row r="56" spans="1:7" ht="15.75">
      <c r="A56" s="126" t="s">
        <v>261</v>
      </c>
      <c r="B56" s="121" t="s">
        <v>50</v>
      </c>
      <c r="C56" s="124">
        <v>135</v>
      </c>
      <c r="D56" s="124"/>
      <c r="E56" s="124"/>
      <c r="F56" s="125"/>
      <c r="G56" s="125"/>
    </row>
    <row r="57" spans="1:7" ht="15.75">
      <c r="A57" s="126" t="s">
        <v>262</v>
      </c>
      <c r="B57" s="121" t="s">
        <v>50</v>
      </c>
      <c r="C57" s="124">
        <v>37957</v>
      </c>
      <c r="D57" s="124">
        <v>30799</v>
      </c>
      <c r="E57" s="124">
        <v>32216</v>
      </c>
      <c r="F57" s="125">
        <v>33569</v>
      </c>
      <c r="G57" s="125">
        <v>34945</v>
      </c>
    </row>
    <row r="58" spans="1:7" ht="15.75">
      <c r="A58" s="126" t="s">
        <v>263</v>
      </c>
      <c r="B58" s="121" t="s">
        <v>50</v>
      </c>
      <c r="C58" s="124">
        <v>3225</v>
      </c>
      <c r="D58" s="124">
        <v>13616</v>
      </c>
      <c r="E58" s="124">
        <v>14242</v>
      </c>
      <c r="F58" s="125">
        <v>14840</v>
      </c>
      <c r="G58" s="125">
        <v>15448</v>
      </c>
    </row>
    <row r="59" spans="1:7" ht="15.75">
      <c r="A59" s="126" t="s">
        <v>255</v>
      </c>
      <c r="B59" s="121" t="s">
        <v>50</v>
      </c>
      <c r="C59" s="124">
        <v>1550</v>
      </c>
      <c r="D59" s="124">
        <v>1451</v>
      </c>
      <c r="E59" s="124">
        <v>1518</v>
      </c>
      <c r="F59" s="125">
        <v>1582</v>
      </c>
      <c r="G59" s="125">
        <v>1648</v>
      </c>
    </row>
    <row r="60" spans="1:7" ht="15.75">
      <c r="A60" s="126" t="s">
        <v>264</v>
      </c>
      <c r="B60" s="121" t="s">
        <v>50</v>
      </c>
      <c r="C60" s="124">
        <v>89729</v>
      </c>
      <c r="D60" s="124">
        <v>95205</v>
      </c>
      <c r="E60" s="124">
        <v>99584</v>
      </c>
      <c r="F60" s="125">
        <v>103767</v>
      </c>
      <c r="G60" s="125">
        <v>108021</v>
      </c>
    </row>
    <row r="61" spans="1:7" ht="15.75">
      <c r="A61" s="126" t="s">
        <v>256</v>
      </c>
      <c r="B61" s="121" t="s">
        <v>50</v>
      </c>
      <c r="C61" s="124">
        <v>1374</v>
      </c>
      <c r="D61" s="124">
        <v>0</v>
      </c>
      <c r="E61" s="124">
        <v>0</v>
      </c>
      <c r="F61" s="125">
        <v>0</v>
      </c>
      <c r="G61" s="125">
        <v>0</v>
      </c>
    </row>
    <row r="62" spans="1:7" ht="15.75">
      <c r="A62" s="126" t="s">
        <v>257</v>
      </c>
      <c r="B62" s="121" t="s">
        <v>50</v>
      </c>
      <c r="C62" s="124">
        <v>554</v>
      </c>
      <c r="D62" s="124">
        <v>393</v>
      </c>
      <c r="E62" s="124">
        <v>411</v>
      </c>
      <c r="F62" s="125">
        <v>428</v>
      </c>
      <c r="G62" s="125">
        <v>446</v>
      </c>
    </row>
    <row r="63" spans="1:7" ht="15.75">
      <c r="A63" s="126" t="s">
        <v>265</v>
      </c>
      <c r="B63" s="121" t="s">
        <v>50</v>
      </c>
      <c r="C63" s="124">
        <v>15761</v>
      </c>
      <c r="D63" s="124">
        <v>10515</v>
      </c>
      <c r="E63" s="124">
        <v>10999</v>
      </c>
      <c r="F63" s="125">
        <v>11461</v>
      </c>
      <c r="G63" s="125">
        <v>11931</v>
      </c>
    </row>
    <row r="64" spans="1:7" ht="15.75">
      <c r="A64" s="126" t="s">
        <v>266</v>
      </c>
      <c r="B64" s="121" t="s">
        <v>50</v>
      </c>
      <c r="C64" s="124">
        <v>1324</v>
      </c>
      <c r="D64" s="124">
        <v>1172</v>
      </c>
      <c r="E64" s="124">
        <v>1226</v>
      </c>
      <c r="F64" s="125">
        <v>1277</v>
      </c>
      <c r="G64" s="125">
        <v>1329</v>
      </c>
    </row>
    <row r="65" spans="1:7" ht="15.75">
      <c r="A65" s="126" t="s">
        <v>258</v>
      </c>
      <c r="B65" s="121" t="s">
        <v>50</v>
      </c>
      <c r="C65" s="124">
        <v>1350</v>
      </c>
      <c r="D65" s="124">
        <v>1438</v>
      </c>
      <c r="E65" s="124">
        <v>1504</v>
      </c>
      <c r="F65" s="125">
        <v>1567</v>
      </c>
      <c r="G65" s="125">
        <v>1631</v>
      </c>
    </row>
    <row r="66" spans="1:7" ht="15.75">
      <c r="A66" s="126" t="s">
        <v>259</v>
      </c>
      <c r="B66" s="121" t="s">
        <v>50</v>
      </c>
      <c r="C66" s="124">
        <v>0</v>
      </c>
      <c r="D66" s="124">
        <v>648</v>
      </c>
      <c r="E66" s="124">
        <v>678</v>
      </c>
      <c r="F66" s="125">
        <v>706</v>
      </c>
      <c r="G66" s="125">
        <v>735</v>
      </c>
    </row>
    <row r="67" spans="1:7" ht="15.75">
      <c r="A67" s="126" t="s">
        <v>260</v>
      </c>
      <c r="B67" s="121" t="s">
        <v>50</v>
      </c>
      <c r="C67" s="124">
        <v>7255</v>
      </c>
      <c r="D67" s="124">
        <v>6363</v>
      </c>
      <c r="E67" s="124">
        <v>6656</v>
      </c>
      <c r="F67" s="125">
        <v>6936</v>
      </c>
      <c r="G67" s="125">
        <v>7220</v>
      </c>
    </row>
    <row r="68" spans="1:7" ht="15.75">
      <c r="A68" s="126" t="s">
        <v>168</v>
      </c>
      <c r="B68" s="121" t="s">
        <v>50</v>
      </c>
      <c r="C68" s="124">
        <v>86</v>
      </c>
      <c r="D68" s="124">
        <v>86</v>
      </c>
      <c r="E68" s="124">
        <v>89</v>
      </c>
      <c r="F68" s="125">
        <v>93</v>
      </c>
      <c r="G68" s="125">
        <v>97</v>
      </c>
    </row>
    <row r="69" spans="1:7" ht="15.75">
      <c r="A69" s="11"/>
      <c r="B69" s="90"/>
      <c r="C69" s="93"/>
      <c r="D69" s="93"/>
      <c r="E69" s="93"/>
      <c r="F69" s="12"/>
      <c r="G69" s="12"/>
    </row>
    <row r="70" spans="1:7" ht="15.75">
      <c r="A70" s="34" t="s">
        <v>227</v>
      </c>
      <c r="B70" s="90"/>
      <c r="C70" s="93"/>
      <c r="D70" s="93"/>
      <c r="E70" s="93"/>
      <c r="F70" s="12"/>
      <c r="G70" s="12"/>
    </row>
    <row r="71" spans="1:7" ht="15.75">
      <c r="A71" s="31" t="s">
        <v>224</v>
      </c>
      <c r="B71" s="90" t="s">
        <v>50</v>
      </c>
      <c r="C71" s="124">
        <v>27840</v>
      </c>
      <c r="D71" s="124">
        <v>33772</v>
      </c>
      <c r="E71" s="124">
        <v>35325</v>
      </c>
      <c r="F71" s="125">
        <v>36809</v>
      </c>
      <c r="G71" s="125">
        <v>38318</v>
      </c>
    </row>
    <row r="72" spans="1:7" ht="15.75">
      <c r="A72" s="32" t="s">
        <v>17</v>
      </c>
      <c r="B72" s="90"/>
      <c r="C72" s="124"/>
      <c r="D72" s="124"/>
      <c r="E72" s="124"/>
      <c r="F72" s="125"/>
      <c r="G72" s="125"/>
    </row>
    <row r="73" spans="1:7" ht="15.75">
      <c r="A73" s="33" t="s">
        <v>225</v>
      </c>
      <c r="B73" s="90" t="s">
        <v>50</v>
      </c>
      <c r="C73" s="124">
        <v>27345</v>
      </c>
      <c r="D73" s="124">
        <v>32877</v>
      </c>
      <c r="E73" s="124">
        <v>34389</v>
      </c>
      <c r="F73" s="125">
        <v>35833</v>
      </c>
      <c r="G73" s="125">
        <v>37302</v>
      </c>
    </row>
    <row r="74" spans="1:7" ht="15.75">
      <c r="A74" s="29" t="s">
        <v>226</v>
      </c>
      <c r="B74" s="90"/>
      <c r="C74" s="93"/>
      <c r="D74" s="93"/>
      <c r="E74" s="93"/>
      <c r="F74" s="12"/>
      <c r="G74" s="12"/>
    </row>
    <row r="75" spans="1:7" ht="15.75">
      <c r="A75" s="126" t="s">
        <v>262</v>
      </c>
      <c r="B75" s="121" t="s">
        <v>50</v>
      </c>
      <c r="C75" s="124">
        <v>6424</v>
      </c>
      <c r="D75" s="124">
        <v>11494</v>
      </c>
      <c r="E75" s="124">
        <v>12023</v>
      </c>
      <c r="F75" s="125">
        <v>12528</v>
      </c>
      <c r="G75" s="125">
        <v>13042</v>
      </c>
    </row>
    <row r="76" spans="1:7" ht="15.75">
      <c r="A76" s="126" t="s">
        <v>263</v>
      </c>
      <c r="B76" s="121" t="s">
        <v>50</v>
      </c>
      <c r="C76" s="124">
        <v>7312</v>
      </c>
      <c r="D76" s="124"/>
      <c r="E76" s="124"/>
      <c r="F76" s="125"/>
      <c r="G76" s="125"/>
    </row>
    <row r="77" spans="1:7" ht="15.75">
      <c r="A77" s="126" t="s">
        <v>264</v>
      </c>
      <c r="B77" s="121" t="s">
        <v>50</v>
      </c>
      <c r="C77" s="124">
        <v>9824</v>
      </c>
      <c r="D77" s="124">
        <v>16227</v>
      </c>
      <c r="E77" s="124">
        <v>16973</v>
      </c>
      <c r="F77" s="125">
        <v>17685</v>
      </c>
      <c r="G77" s="125">
        <v>18410</v>
      </c>
    </row>
    <row r="78" spans="1:7" ht="15.75">
      <c r="A78" s="126" t="s">
        <v>256</v>
      </c>
      <c r="B78" s="121" t="s">
        <v>50</v>
      </c>
      <c r="C78" s="124">
        <v>330</v>
      </c>
      <c r="D78" s="124">
        <v>646</v>
      </c>
      <c r="E78" s="124">
        <v>676</v>
      </c>
      <c r="F78" s="125">
        <v>704</v>
      </c>
      <c r="G78" s="125">
        <v>733</v>
      </c>
    </row>
    <row r="79" spans="1:7" ht="15.75">
      <c r="A79" s="126" t="s">
        <v>265</v>
      </c>
      <c r="B79" s="121" t="s">
        <v>50</v>
      </c>
      <c r="C79" s="124">
        <v>1425</v>
      </c>
      <c r="D79" s="124">
        <v>3275</v>
      </c>
      <c r="E79" s="124">
        <v>3426</v>
      </c>
      <c r="F79" s="125">
        <v>3570</v>
      </c>
      <c r="G79" s="125">
        <v>3716</v>
      </c>
    </row>
    <row r="80" spans="1:7" ht="15.75">
      <c r="A80" s="126" t="s">
        <v>266</v>
      </c>
      <c r="B80" s="121" t="s">
        <v>50</v>
      </c>
      <c r="C80" s="124">
        <v>860</v>
      </c>
      <c r="D80" s="124">
        <v>915</v>
      </c>
      <c r="E80" s="124">
        <v>957</v>
      </c>
      <c r="F80" s="125">
        <v>998</v>
      </c>
      <c r="G80" s="125">
        <v>1039</v>
      </c>
    </row>
    <row r="81" spans="1:7" ht="15.75">
      <c r="A81" s="127" t="s">
        <v>267</v>
      </c>
      <c r="B81" s="121" t="s">
        <v>50</v>
      </c>
      <c r="C81" s="124">
        <v>617</v>
      </c>
      <c r="D81" s="124"/>
      <c r="E81" s="124"/>
      <c r="F81" s="125"/>
      <c r="G81" s="125"/>
    </row>
    <row r="82" spans="1:7" ht="15.75">
      <c r="A82" s="126" t="s">
        <v>258</v>
      </c>
      <c r="B82" s="121" t="s">
        <v>50</v>
      </c>
      <c r="C82" s="124">
        <v>554</v>
      </c>
      <c r="D82" s="124">
        <v>320</v>
      </c>
      <c r="E82" s="124">
        <v>334</v>
      </c>
      <c r="F82" s="125">
        <v>349</v>
      </c>
      <c r="G82" s="125">
        <v>363</v>
      </c>
    </row>
    <row r="83" spans="1:7" ht="15.75">
      <c r="A83" s="126" t="s">
        <v>260</v>
      </c>
      <c r="B83" s="121" t="s">
        <v>50</v>
      </c>
      <c r="C83" s="124">
        <v>494</v>
      </c>
      <c r="D83" s="124">
        <v>895</v>
      </c>
      <c r="E83" s="124">
        <v>936</v>
      </c>
      <c r="F83" s="125">
        <v>975</v>
      </c>
      <c r="G83" s="125">
        <v>1015</v>
      </c>
    </row>
    <row r="84" spans="1:7" ht="15.75">
      <c r="A84" s="29"/>
      <c r="B84" s="121"/>
      <c r="C84" s="120"/>
      <c r="D84" s="120"/>
      <c r="E84" s="120"/>
      <c r="F84" s="12"/>
      <c r="G84" s="12"/>
    </row>
    <row r="85" spans="1:7" ht="15.75">
      <c r="A85" s="128" t="s">
        <v>268</v>
      </c>
      <c r="B85" s="90"/>
      <c r="C85" s="93"/>
      <c r="D85" s="93"/>
      <c r="E85" s="93"/>
      <c r="F85" s="12"/>
      <c r="G85" s="12"/>
    </row>
    <row r="86" spans="1:7" ht="15.75">
      <c r="A86" s="31" t="s">
        <v>224</v>
      </c>
      <c r="B86" s="121" t="s">
        <v>50</v>
      </c>
      <c r="C86" s="124">
        <v>907</v>
      </c>
      <c r="D86" s="124">
        <v>15666</v>
      </c>
      <c r="E86" s="124">
        <v>16387</v>
      </c>
      <c r="F86" s="125">
        <v>17075</v>
      </c>
      <c r="G86" s="125">
        <v>17775</v>
      </c>
    </row>
    <row r="87" spans="1:7" ht="15.75">
      <c r="A87" s="32" t="s">
        <v>17</v>
      </c>
      <c r="B87" s="121"/>
      <c r="C87" s="124"/>
      <c r="D87" s="124"/>
      <c r="E87" s="124"/>
      <c r="F87" s="125"/>
      <c r="G87" s="125"/>
    </row>
    <row r="88" spans="1:7" ht="15.75">
      <c r="A88" s="33" t="s">
        <v>225</v>
      </c>
      <c r="B88" s="121" t="s">
        <v>50</v>
      </c>
      <c r="C88" s="124">
        <v>907</v>
      </c>
      <c r="D88" s="124">
        <v>15666</v>
      </c>
      <c r="E88" s="124">
        <v>16387</v>
      </c>
      <c r="F88" s="125">
        <v>17566</v>
      </c>
      <c r="G88" s="125">
        <v>18286</v>
      </c>
    </row>
    <row r="89" spans="1:7" ht="15.75">
      <c r="A89" s="29" t="s">
        <v>226</v>
      </c>
      <c r="B89" s="121"/>
      <c r="C89" s="124"/>
      <c r="D89" s="124"/>
      <c r="E89" s="124"/>
      <c r="F89" s="125"/>
      <c r="G89" s="125"/>
    </row>
    <row r="90" spans="1:7" ht="15.75">
      <c r="A90" s="126" t="s">
        <v>265</v>
      </c>
      <c r="B90" s="121" t="s">
        <v>50</v>
      </c>
      <c r="C90" s="124">
        <v>517</v>
      </c>
      <c r="D90" s="124">
        <v>932</v>
      </c>
      <c r="E90" s="124">
        <v>975</v>
      </c>
      <c r="F90" s="125">
        <v>1016</v>
      </c>
      <c r="G90" s="125">
        <v>1058</v>
      </c>
    </row>
    <row r="91" spans="1:7" ht="15.75">
      <c r="A91" s="126" t="s">
        <v>266</v>
      </c>
      <c r="B91" s="121" t="s">
        <v>50</v>
      </c>
      <c r="C91" s="124">
        <v>390</v>
      </c>
      <c r="D91" s="124">
        <v>414</v>
      </c>
      <c r="E91" s="124">
        <v>433</v>
      </c>
      <c r="F91" s="125">
        <v>451</v>
      </c>
      <c r="G91" s="125">
        <v>469</v>
      </c>
    </row>
    <row r="92" spans="1:7" ht="15.75">
      <c r="A92" s="126" t="s">
        <v>264</v>
      </c>
      <c r="B92" s="121" t="s">
        <v>50</v>
      </c>
      <c r="C92" s="124">
        <v>0</v>
      </c>
      <c r="D92" s="124">
        <v>10495</v>
      </c>
      <c r="E92" s="124">
        <v>10978</v>
      </c>
      <c r="F92" s="125">
        <v>11439</v>
      </c>
      <c r="G92" s="125">
        <v>11908</v>
      </c>
    </row>
    <row r="93" spans="1:7" ht="15.75">
      <c r="A93" s="126" t="s">
        <v>262</v>
      </c>
      <c r="B93" s="121" t="s">
        <v>50</v>
      </c>
      <c r="C93" s="124">
        <v>0</v>
      </c>
      <c r="D93" s="124">
        <v>3825</v>
      </c>
      <c r="E93" s="124">
        <v>4001</v>
      </c>
      <c r="F93" s="125">
        <v>4169</v>
      </c>
      <c r="G93" s="125">
        <v>4340</v>
      </c>
    </row>
    <row r="94" spans="1:7" ht="15.75">
      <c r="A94" s="126"/>
      <c r="B94" s="121"/>
      <c r="C94" s="120"/>
      <c r="D94" s="120"/>
      <c r="E94" s="120"/>
      <c r="F94" s="12"/>
      <c r="G94" s="12"/>
    </row>
    <row r="95" spans="1:7" ht="15.75">
      <c r="A95" s="128" t="s">
        <v>269</v>
      </c>
      <c r="B95" s="90"/>
      <c r="C95" s="93"/>
      <c r="D95" s="93"/>
      <c r="E95" s="93"/>
      <c r="F95" s="12"/>
      <c r="G95" s="12"/>
    </row>
    <row r="96" spans="1:7" ht="15.75">
      <c r="A96" s="31" t="s">
        <v>224</v>
      </c>
      <c r="B96" s="121" t="s">
        <v>50</v>
      </c>
      <c r="C96" s="124">
        <v>4515</v>
      </c>
      <c r="D96" s="124">
        <v>2643</v>
      </c>
      <c r="E96" s="124">
        <v>2764</v>
      </c>
      <c r="F96" s="125">
        <v>2880</v>
      </c>
      <c r="G96" s="125">
        <v>2998</v>
      </c>
    </row>
    <row r="97" spans="1:7" ht="15.75">
      <c r="A97" s="32" t="s">
        <v>17</v>
      </c>
      <c r="B97" s="121"/>
      <c r="C97" s="124"/>
      <c r="D97" s="124"/>
      <c r="E97" s="124"/>
      <c r="F97" s="125"/>
      <c r="G97" s="125"/>
    </row>
    <row r="98" spans="1:7" ht="15.75">
      <c r="A98" s="33" t="s">
        <v>225</v>
      </c>
      <c r="B98" s="121" t="s">
        <v>50</v>
      </c>
      <c r="C98" s="124">
        <v>4341</v>
      </c>
      <c r="D98" s="124">
        <v>1853</v>
      </c>
      <c r="E98" s="124">
        <v>1938</v>
      </c>
      <c r="F98" s="125">
        <v>2019</v>
      </c>
      <c r="G98" s="125">
        <v>2102</v>
      </c>
    </row>
    <row r="99" spans="1:7" ht="15.75">
      <c r="A99" s="29" t="s">
        <v>226</v>
      </c>
      <c r="B99" s="121"/>
      <c r="C99" s="124"/>
      <c r="D99" s="124"/>
      <c r="E99" s="124"/>
      <c r="F99" s="125"/>
      <c r="G99" s="125"/>
    </row>
    <row r="100" spans="1:7" ht="15.75">
      <c r="A100" s="126" t="s">
        <v>264</v>
      </c>
      <c r="B100" s="121" t="s">
        <v>50</v>
      </c>
      <c r="C100" s="124">
        <v>2838</v>
      </c>
      <c r="D100" s="124">
        <v>0</v>
      </c>
      <c r="E100" s="124">
        <v>0</v>
      </c>
      <c r="F100" s="125">
        <v>0</v>
      </c>
      <c r="G100" s="125">
        <v>0</v>
      </c>
    </row>
    <row r="101" spans="1:7" ht="15.75">
      <c r="A101" s="126" t="s">
        <v>256</v>
      </c>
      <c r="B101" s="121" t="s">
        <v>50</v>
      </c>
      <c r="C101" s="124">
        <v>330</v>
      </c>
      <c r="D101" s="124">
        <v>646</v>
      </c>
      <c r="E101" s="124">
        <v>676</v>
      </c>
      <c r="F101" s="125">
        <v>704</v>
      </c>
      <c r="G101" s="125">
        <v>733</v>
      </c>
    </row>
    <row r="102" spans="1:7" ht="15.75">
      <c r="A102" s="127" t="s">
        <v>267</v>
      </c>
      <c r="B102" s="121" t="s">
        <v>50</v>
      </c>
      <c r="C102" s="124">
        <v>619</v>
      </c>
      <c r="D102" s="124">
        <v>0</v>
      </c>
      <c r="E102" s="124">
        <v>0</v>
      </c>
      <c r="F102" s="125">
        <v>0</v>
      </c>
      <c r="G102" s="125">
        <v>0</v>
      </c>
    </row>
    <row r="103" spans="1:7" ht="15.75">
      <c r="A103" s="126" t="s">
        <v>258</v>
      </c>
      <c r="B103" s="121" t="s">
        <v>50</v>
      </c>
      <c r="C103" s="124">
        <v>554</v>
      </c>
      <c r="D103" s="124">
        <v>0</v>
      </c>
      <c r="E103" s="124">
        <v>0</v>
      </c>
      <c r="F103" s="125">
        <v>0</v>
      </c>
      <c r="G103" s="125">
        <v>0</v>
      </c>
    </row>
    <row r="104" spans="1:7" ht="15.75">
      <c r="A104" s="126" t="s">
        <v>265</v>
      </c>
      <c r="B104" s="121" t="s">
        <v>50</v>
      </c>
      <c r="C104" s="124">
        <v>0</v>
      </c>
      <c r="D104" s="124">
        <v>1207</v>
      </c>
      <c r="E104" s="124">
        <v>1262</v>
      </c>
      <c r="F104" s="125">
        <v>1315</v>
      </c>
      <c r="G104" s="125">
        <v>1369</v>
      </c>
    </row>
    <row r="105" spans="1:7" ht="15.75">
      <c r="A105" s="126" t="s">
        <v>260</v>
      </c>
      <c r="B105" s="121" t="s">
        <v>50</v>
      </c>
      <c r="C105" s="124">
        <v>174</v>
      </c>
      <c r="D105" s="124">
        <v>790</v>
      </c>
      <c r="E105" s="124">
        <v>826</v>
      </c>
      <c r="F105" s="125">
        <v>861</v>
      </c>
      <c r="G105" s="125">
        <v>896</v>
      </c>
    </row>
    <row r="106" spans="1:7" ht="15.75">
      <c r="A106" s="129"/>
      <c r="B106" s="121"/>
      <c r="C106" s="124"/>
      <c r="D106" s="124"/>
      <c r="E106" s="124"/>
      <c r="F106" s="125"/>
      <c r="G106" s="125"/>
    </row>
    <row r="107" spans="1:7" ht="15.75">
      <c r="A107" s="130" t="s">
        <v>270</v>
      </c>
      <c r="B107" s="90"/>
      <c r="C107" s="93"/>
      <c r="D107" s="93"/>
      <c r="E107" s="93"/>
      <c r="F107" s="12"/>
      <c r="G107" s="12"/>
    </row>
    <row r="108" spans="1:7" ht="15.75">
      <c r="A108" s="31" t="s">
        <v>224</v>
      </c>
      <c r="B108" s="121" t="s">
        <v>50</v>
      </c>
      <c r="C108" s="124">
        <v>22418</v>
      </c>
      <c r="D108" s="124">
        <v>15463</v>
      </c>
      <c r="E108" s="124">
        <v>16174</v>
      </c>
      <c r="F108" s="125">
        <v>16853</v>
      </c>
      <c r="G108" s="125">
        <v>17544</v>
      </c>
    </row>
    <row r="109" spans="1:7" ht="15.75">
      <c r="A109" s="32" t="s">
        <v>17</v>
      </c>
      <c r="B109" s="121"/>
      <c r="C109" s="124"/>
      <c r="D109" s="124"/>
      <c r="E109" s="124"/>
      <c r="F109" s="125"/>
      <c r="G109" s="125"/>
    </row>
    <row r="110" spans="1:7" ht="15.75">
      <c r="A110" s="33" t="s">
        <v>225</v>
      </c>
      <c r="B110" s="121" t="s">
        <v>50</v>
      </c>
      <c r="C110" s="124">
        <v>22098</v>
      </c>
      <c r="D110" s="124">
        <v>15357</v>
      </c>
      <c r="E110" s="124">
        <v>16063</v>
      </c>
      <c r="F110" s="125">
        <v>16737</v>
      </c>
      <c r="G110" s="125">
        <v>17423</v>
      </c>
    </row>
    <row r="111" spans="1:7" ht="15.75">
      <c r="A111" s="29" t="s">
        <v>226</v>
      </c>
      <c r="B111" s="121"/>
      <c r="C111" s="124"/>
      <c r="D111" s="124"/>
      <c r="E111" s="124"/>
      <c r="F111" s="125"/>
      <c r="G111" s="125"/>
    </row>
    <row r="112" spans="1:7" ht="15.75">
      <c r="A112" s="126" t="s">
        <v>262</v>
      </c>
      <c r="B112" s="121" t="s">
        <v>50</v>
      </c>
      <c r="C112" s="124">
        <v>6405</v>
      </c>
      <c r="D112" s="124">
        <v>7669</v>
      </c>
      <c r="E112" s="124">
        <v>8022</v>
      </c>
      <c r="F112" s="125">
        <v>8359</v>
      </c>
      <c r="G112" s="125">
        <v>8702</v>
      </c>
    </row>
    <row r="113" spans="1:7" ht="15.75">
      <c r="A113" s="126" t="s">
        <v>263</v>
      </c>
      <c r="B113" s="121" t="s">
        <v>50</v>
      </c>
      <c r="C113" s="124">
        <v>7289</v>
      </c>
      <c r="D113" s="124"/>
      <c r="E113" s="124"/>
      <c r="F113" s="125"/>
      <c r="G113" s="125"/>
    </row>
    <row r="114" spans="1:7" ht="15.75">
      <c r="A114" s="126" t="s">
        <v>264</v>
      </c>
      <c r="B114" s="121" t="s">
        <v>50</v>
      </c>
      <c r="C114" s="124">
        <v>7016</v>
      </c>
      <c r="D114" s="124">
        <v>5732</v>
      </c>
      <c r="E114" s="124">
        <v>5996</v>
      </c>
      <c r="F114" s="125">
        <v>6248</v>
      </c>
      <c r="G114" s="125">
        <v>6504</v>
      </c>
    </row>
    <row r="115" spans="1:7" ht="15.75">
      <c r="A115" s="126" t="s">
        <v>265</v>
      </c>
      <c r="B115" s="121" t="s">
        <v>50</v>
      </c>
      <c r="C115" s="124">
        <v>918</v>
      </c>
      <c r="D115" s="124">
        <v>1135</v>
      </c>
      <c r="E115" s="124">
        <v>1187</v>
      </c>
      <c r="F115" s="125">
        <v>1237</v>
      </c>
      <c r="G115" s="125">
        <v>1288</v>
      </c>
    </row>
    <row r="116" spans="1:7" ht="15.75">
      <c r="A116" s="126" t="s">
        <v>266</v>
      </c>
      <c r="B116" s="121" t="s">
        <v>50</v>
      </c>
      <c r="C116" s="124">
        <v>470</v>
      </c>
      <c r="D116" s="124">
        <v>502</v>
      </c>
      <c r="E116" s="124">
        <v>525</v>
      </c>
      <c r="F116" s="125">
        <v>547</v>
      </c>
      <c r="G116" s="125">
        <v>569</v>
      </c>
    </row>
    <row r="117" spans="1:7" ht="15.75">
      <c r="A117" s="126" t="s">
        <v>258</v>
      </c>
      <c r="B117" s="121" t="s">
        <v>50</v>
      </c>
      <c r="C117" s="124">
        <v>0</v>
      </c>
      <c r="D117" s="124">
        <v>320</v>
      </c>
      <c r="E117" s="124">
        <v>335</v>
      </c>
      <c r="F117" s="125">
        <v>349</v>
      </c>
      <c r="G117" s="125">
        <v>363</v>
      </c>
    </row>
    <row r="118" spans="1:7" ht="15.75">
      <c r="A118" s="126" t="s">
        <v>260</v>
      </c>
      <c r="B118" s="121" t="s">
        <v>50</v>
      </c>
      <c r="C118" s="124">
        <v>320</v>
      </c>
      <c r="D118" s="124">
        <v>105</v>
      </c>
      <c r="E118" s="124">
        <v>109</v>
      </c>
      <c r="F118" s="125">
        <v>113</v>
      </c>
      <c r="G118" s="125">
        <v>118</v>
      </c>
    </row>
    <row r="119" spans="1:7" ht="15.75">
      <c r="A119" s="35"/>
      <c r="B119" s="121"/>
      <c r="C119" s="120"/>
      <c r="D119" s="120"/>
      <c r="E119" s="120"/>
      <c r="F119" s="12"/>
      <c r="G119" s="12"/>
    </row>
    <row r="120" spans="1:7" ht="15.75">
      <c r="A120" s="34" t="s">
        <v>228</v>
      </c>
      <c r="B120" s="90"/>
      <c r="C120" s="93"/>
      <c r="D120" s="93"/>
      <c r="E120" s="93"/>
      <c r="F120" s="12"/>
      <c r="G120" s="12"/>
    </row>
    <row r="121" spans="1:7" ht="15.75">
      <c r="A121" s="31" t="s">
        <v>224</v>
      </c>
      <c r="B121" s="90" t="s">
        <v>50</v>
      </c>
      <c r="C121" s="124">
        <v>39706</v>
      </c>
      <c r="D121" s="124">
        <v>70353</v>
      </c>
      <c r="E121" s="124">
        <v>73589</v>
      </c>
      <c r="F121" s="125">
        <v>76679</v>
      </c>
      <c r="G121" s="125">
        <v>79822</v>
      </c>
    </row>
    <row r="122" spans="1:7" ht="15.75">
      <c r="A122" s="32" t="s">
        <v>17</v>
      </c>
      <c r="B122" s="90"/>
      <c r="C122" s="124"/>
      <c r="D122" s="124"/>
      <c r="E122" s="124"/>
      <c r="F122" s="125"/>
      <c r="G122" s="125"/>
    </row>
    <row r="123" spans="1:7" ht="15.75">
      <c r="A123" s="33" t="s">
        <v>225</v>
      </c>
      <c r="B123" s="90" t="s">
        <v>50</v>
      </c>
      <c r="C123" s="124">
        <v>39706</v>
      </c>
      <c r="D123" s="124">
        <v>0</v>
      </c>
      <c r="E123" s="124">
        <v>0</v>
      </c>
      <c r="F123" s="125">
        <v>0</v>
      </c>
      <c r="G123" s="125">
        <v>0</v>
      </c>
    </row>
    <row r="124" spans="1:7" ht="15.75">
      <c r="A124" s="29" t="s">
        <v>226</v>
      </c>
      <c r="B124" s="90"/>
      <c r="C124" s="131"/>
      <c r="D124" s="124"/>
      <c r="E124" s="124"/>
      <c r="F124" s="125"/>
      <c r="G124" s="125"/>
    </row>
    <row r="125" spans="1:7" ht="15.75">
      <c r="A125" s="126" t="s">
        <v>265</v>
      </c>
      <c r="B125" s="121" t="s">
        <v>50</v>
      </c>
      <c r="C125" s="124">
        <v>39706</v>
      </c>
      <c r="D125" s="124">
        <v>39000</v>
      </c>
      <c r="E125" s="124">
        <v>40794</v>
      </c>
      <c r="F125" s="125">
        <v>42507</v>
      </c>
      <c r="G125" s="125">
        <v>44249</v>
      </c>
    </row>
    <row r="126" spans="1:7" ht="15.75">
      <c r="A126" s="126" t="s">
        <v>263</v>
      </c>
      <c r="B126" s="121" t="s">
        <v>50</v>
      </c>
      <c r="C126" s="124">
        <v>0</v>
      </c>
      <c r="D126" s="124">
        <v>31353</v>
      </c>
      <c r="E126" s="124">
        <v>32795</v>
      </c>
      <c r="F126" s="125">
        <v>34172</v>
      </c>
      <c r="G126" s="125">
        <v>35573</v>
      </c>
    </row>
    <row r="127" spans="1:7" ht="15.75">
      <c r="A127" s="29"/>
      <c r="B127" s="121"/>
      <c r="C127" s="120"/>
      <c r="D127" s="120"/>
      <c r="E127" s="120"/>
      <c r="F127" s="12"/>
      <c r="G127" s="12"/>
    </row>
    <row r="128" spans="1:7" ht="15.75">
      <c r="A128" s="34" t="s">
        <v>229</v>
      </c>
      <c r="B128" s="90"/>
      <c r="C128" s="93"/>
      <c r="D128" s="93"/>
      <c r="E128" s="93"/>
      <c r="F128" s="12"/>
      <c r="G128" s="12"/>
    </row>
    <row r="129" spans="1:7" ht="15.75">
      <c r="A129" s="31" t="s">
        <v>224</v>
      </c>
      <c r="B129" s="90" t="s">
        <v>50</v>
      </c>
      <c r="C129" s="124">
        <v>747</v>
      </c>
      <c r="D129" s="124">
        <v>747</v>
      </c>
      <c r="E129" s="124">
        <v>781</v>
      </c>
      <c r="F129" s="125">
        <v>814</v>
      </c>
      <c r="G129" s="125">
        <v>847</v>
      </c>
    </row>
    <row r="130" spans="1:7" ht="15.75">
      <c r="A130" s="32" t="s">
        <v>17</v>
      </c>
      <c r="B130" s="90"/>
      <c r="C130" s="124"/>
      <c r="D130" s="124"/>
      <c r="E130" s="124"/>
      <c r="F130" s="125"/>
      <c r="G130" s="125"/>
    </row>
    <row r="131" spans="1:7" ht="15.75">
      <c r="A131" s="33" t="s">
        <v>225</v>
      </c>
      <c r="B131" s="90" t="s">
        <v>50</v>
      </c>
      <c r="C131" s="124"/>
      <c r="D131" s="124"/>
      <c r="E131" s="124"/>
      <c r="F131" s="125"/>
      <c r="G131" s="125"/>
    </row>
    <row r="132" spans="1:7" ht="15.75">
      <c r="A132" s="29" t="s">
        <v>226</v>
      </c>
      <c r="B132" s="90"/>
      <c r="C132" s="124"/>
      <c r="D132" s="124"/>
      <c r="E132" s="124"/>
      <c r="F132" s="125"/>
      <c r="G132" s="125"/>
    </row>
    <row r="133" spans="1:7" ht="15.75">
      <c r="A133" s="126" t="s">
        <v>168</v>
      </c>
      <c r="B133" s="121" t="s">
        <v>50</v>
      </c>
      <c r="C133" s="124">
        <v>722</v>
      </c>
      <c r="D133" s="124">
        <v>747</v>
      </c>
      <c r="E133" s="124">
        <v>781</v>
      </c>
      <c r="F133" s="125">
        <v>814</v>
      </c>
      <c r="G133" s="125">
        <v>847</v>
      </c>
    </row>
    <row r="134" spans="1:7" ht="15.75">
      <c r="A134" s="11"/>
      <c r="B134" s="90"/>
      <c r="C134" s="124"/>
      <c r="D134" s="124"/>
      <c r="E134" s="124"/>
      <c r="F134" s="125"/>
      <c r="G134" s="125"/>
    </row>
    <row r="135" spans="1:7" ht="15.75">
      <c r="A135" s="34" t="s">
        <v>33</v>
      </c>
      <c r="B135" s="90"/>
      <c r="C135" s="93"/>
      <c r="D135" s="93"/>
      <c r="E135" s="93"/>
      <c r="F135" s="12"/>
      <c r="G135" s="12"/>
    </row>
    <row r="136" spans="1:7" ht="15.75">
      <c r="A136" s="36" t="s">
        <v>230</v>
      </c>
      <c r="B136" s="90" t="s">
        <v>31</v>
      </c>
      <c r="C136" s="124">
        <v>44622</v>
      </c>
      <c r="D136" s="124">
        <v>44478</v>
      </c>
      <c r="E136" s="124">
        <v>46537</v>
      </c>
      <c r="F136" s="125">
        <v>48491</v>
      </c>
      <c r="G136" s="125">
        <v>50479</v>
      </c>
    </row>
    <row r="137" spans="1:7" ht="15.75">
      <c r="A137" s="34" t="s">
        <v>223</v>
      </c>
      <c r="B137" s="90"/>
      <c r="C137" s="93"/>
      <c r="D137" s="93"/>
      <c r="E137" s="93"/>
      <c r="F137" s="12"/>
      <c r="G137" s="12"/>
    </row>
    <row r="138" spans="1:7" ht="15.75">
      <c r="A138" s="11" t="s">
        <v>231</v>
      </c>
      <c r="B138" s="90" t="s">
        <v>31</v>
      </c>
      <c r="C138" s="124">
        <v>28257</v>
      </c>
      <c r="D138" s="124">
        <v>30071</v>
      </c>
      <c r="E138" s="124">
        <v>31459</v>
      </c>
      <c r="F138" s="125">
        <v>32780</v>
      </c>
      <c r="G138" s="125">
        <v>34125</v>
      </c>
    </row>
    <row r="139" spans="1:7" ht="15.75">
      <c r="A139" s="37" t="s">
        <v>17</v>
      </c>
      <c r="B139" s="90"/>
      <c r="C139" s="93"/>
      <c r="D139" s="93"/>
      <c r="E139" s="93"/>
      <c r="F139" s="12"/>
      <c r="G139" s="12"/>
    </row>
    <row r="140" spans="1:7" ht="15.75">
      <c r="A140" s="33" t="s">
        <v>225</v>
      </c>
      <c r="B140" s="90" t="s">
        <v>31</v>
      </c>
      <c r="C140" s="124">
        <v>25465</v>
      </c>
      <c r="D140" s="124">
        <v>27105</v>
      </c>
      <c r="E140" s="124">
        <v>28352</v>
      </c>
      <c r="F140" s="125">
        <v>29543</v>
      </c>
      <c r="G140" s="125">
        <v>30755</v>
      </c>
    </row>
    <row r="141" spans="1:7" ht="15.75">
      <c r="A141" s="126" t="s">
        <v>260</v>
      </c>
      <c r="B141" s="121" t="s">
        <v>31</v>
      </c>
      <c r="C141" s="124">
        <v>2764</v>
      </c>
      <c r="D141" s="124">
        <v>2941</v>
      </c>
      <c r="E141" s="124">
        <v>3077</v>
      </c>
      <c r="F141" s="125">
        <v>3206</v>
      </c>
      <c r="G141" s="125">
        <v>3337</v>
      </c>
    </row>
    <row r="142" spans="1:7" ht="15.75">
      <c r="A142" s="126" t="s">
        <v>168</v>
      </c>
      <c r="B142" s="121" t="s">
        <v>31</v>
      </c>
      <c r="C142" s="124">
        <v>28</v>
      </c>
      <c r="D142" s="124">
        <v>25</v>
      </c>
      <c r="E142" s="124">
        <v>30</v>
      </c>
      <c r="F142" s="125">
        <v>31</v>
      </c>
      <c r="G142" s="125">
        <v>33</v>
      </c>
    </row>
    <row r="143" spans="1:7" ht="15.75">
      <c r="A143" s="33"/>
      <c r="B143" s="121"/>
      <c r="C143" s="124"/>
      <c r="D143" s="124"/>
      <c r="E143" s="124"/>
      <c r="F143" s="125"/>
      <c r="G143" s="125"/>
    </row>
    <row r="144" spans="1:7" ht="15.75">
      <c r="A144" s="34" t="s">
        <v>227</v>
      </c>
      <c r="B144" s="90"/>
      <c r="C144" s="93"/>
      <c r="D144" s="93"/>
      <c r="E144" s="93"/>
      <c r="F144" s="12"/>
      <c r="G144" s="12"/>
    </row>
    <row r="145" spans="1:7" ht="15.75">
      <c r="A145" s="11" t="s">
        <v>231</v>
      </c>
      <c r="B145" s="90" t="s">
        <v>31</v>
      </c>
      <c r="C145" s="124">
        <v>14432</v>
      </c>
      <c r="D145" s="124">
        <v>11626</v>
      </c>
      <c r="E145" s="124">
        <v>12264</v>
      </c>
      <c r="F145" s="125">
        <v>12779</v>
      </c>
      <c r="G145" s="125">
        <v>13303</v>
      </c>
    </row>
    <row r="146" spans="1:7" ht="15.75">
      <c r="A146" s="37" t="s">
        <v>17</v>
      </c>
      <c r="B146" s="90"/>
      <c r="C146" s="124"/>
      <c r="D146" s="124"/>
      <c r="E146" s="124"/>
      <c r="F146" s="125"/>
      <c r="G146" s="125"/>
    </row>
    <row r="147" spans="1:7" ht="15.75">
      <c r="A147" s="33" t="s">
        <v>225</v>
      </c>
      <c r="B147" s="38" t="s">
        <v>31</v>
      </c>
      <c r="C147" s="124">
        <v>13939</v>
      </c>
      <c r="D147" s="124">
        <v>11422</v>
      </c>
      <c r="E147" s="124">
        <v>11721</v>
      </c>
      <c r="F147" s="125">
        <v>12213</v>
      </c>
      <c r="G147" s="125">
        <v>12714</v>
      </c>
    </row>
    <row r="148" spans="1:7" ht="15.75">
      <c r="A148" s="126" t="s">
        <v>260</v>
      </c>
      <c r="B148" s="38" t="s">
        <v>31</v>
      </c>
      <c r="C148" s="124">
        <v>493</v>
      </c>
      <c r="D148" s="124">
        <v>204</v>
      </c>
      <c r="E148" s="124">
        <v>543</v>
      </c>
      <c r="F148" s="125">
        <v>566</v>
      </c>
      <c r="G148" s="125">
        <v>589</v>
      </c>
    </row>
    <row r="149" spans="1:7" ht="15.75">
      <c r="A149" s="33"/>
      <c r="B149" s="38"/>
      <c r="C149" s="120"/>
      <c r="D149" s="120"/>
      <c r="E149" s="120"/>
      <c r="F149" s="12"/>
      <c r="G149" s="12"/>
    </row>
    <row r="150" spans="1:7" ht="15.75">
      <c r="A150" s="30" t="s">
        <v>228</v>
      </c>
      <c r="B150" s="38"/>
      <c r="C150" s="93"/>
      <c r="D150" s="93"/>
      <c r="E150" s="93"/>
      <c r="F150" s="12"/>
      <c r="G150" s="12"/>
    </row>
    <row r="151" spans="1:7" ht="15.75">
      <c r="A151" s="11" t="s">
        <v>231</v>
      </c>
      <c r="B151" s="38" t="s">
        <v>31</v>
      </c>
      <c r="C151" s="124">
        <v>841</v>
      </c>
      <c r="D151" s="124">
        <v>1706</v>
      </c>
      <c r="E151" s="124">
        <v>1784</v>
      </c>
      <c r="F151" s="125">
        <v>1859</v>
      </c>
      <c r="G151" s="125">
        <v>1935</v>
      </c>
    </row>
    <row r="152" spans="1:7" ht="15.75">
      <c r="A152" s="37" t="s">
        <v>17</v>
      </c>
      <c r="B152" s="38"/>
      <c r="C152" s="124"/>
      <c r="D152" s="124"/>
      <c r="E152" s="124"/>
      <c r="F152" s="125"/>
      <c r="G152" s="125"/>
    </row>
    <row r="153" spans="1:7" ht="15.75">
      <c r="A153" s="33" t="s">
        <v>225</v>
      </c>
      <c r="B153" s="38" t="s">
        <v>31</v>
      </c>
      <c r="C153" s="124">
        <v>841</v>
      </c>
      <c r="D153" s="124">
        <v>1706</v>
      </c>
      <c r="E153" s="124">
        <v>1784</v>
      </c>
      <c r="F153" s="125">
        <v>1859</v>
      </c>
      <c r="G153" s="125">
        <v>1935</v>
      </c>
    </row>
    <row r="154" spans="1:7" ht="15.75">
      <c r="A154" s="33"/>
      <c r="B154" s="38"/>
      <c r="C154" s="124"/>
      <c r="D154" s="124"/>
      <c r="E154" s="124"/>
      <c r="F154" s="125"/>
      <c r="G154" s="125"/>
    </row>
    <row r="155" spans="1:7" ht="15.75">
      <c r="A155" s="30" t="s">
        <v>271</v>
      </c>
      <c r="B155" s="38" t="s">
        <v>31</v>
      </c>
      <c r="C155" s="124">
        <v>1092</v>
      </c>
      <c r="D155" s="124">
        <v>984</v>
      </c>
      <c r="E155" s="124">
        <v>1029</v>
      </c>
      <c r="F155" s="125">
        <v>1072</v>
      </c>
      <c r="G155" s="125">
        <v>1116</v>
      </c>
    </row>
    <row r="156" spans="1:7" ht="15.75">
      <c r="A156" s="33"/>
      <c r="B156" s="38"/>
      <c r="C156" s="120"/>
      <c r="D156" s="120"/>
      <c r="E156" s="120"/>
      <c r="F156" s="12"/>
      <c r="G156" s="12"/>
    </row>
    <row r="157" spans="1:7" ht="15.75">
      <c r="A157" s="179" t="s">
        <v>232</v>
      </c>
      <c r="B157" s="180"/>
      <c r="C157" s="180"/>
      <c r="D157" s="180"/>
      <c r="E157" s="180"/>
      <c r="F157" s="180"/>
      <c r="G157" s="181"/>
    </row>
    <row r="158" spans="1:7" ht="15.75">
      <c r="A158" s="39" t="s">
        <v>233</v>
      </c>
      <c r="B158" s="90"/>
      <c r="C158" s="34"/>
      <c r="D158" s="34"/>
      <c r="E158" s="34"/>
      <c r="F158" s="98"/>
      <c r="G158" s="98"/>
    </row>
    <row r="159" spans="1:7" ht="15.75">
      <c r="A159" s="40" t="s">
        <v>24</v>
      </c>
      <c r="B159" s="90"/>
      <c r="C159" s="93"/>
      <c r="D159" s="93"/>
      <c r="E159" s="93"/>
      <c r="F159" s="12"/>
      <c r="G159" s="12"/>
    </row>
    <row r="160" spans="1:7" ht="15.75">
      <c r="A160" s="41" t="s">
        <v>26</v>
      </c>
      <c r="B160" s="90" t="s">
        <v>125</v>
      </c>
      <c r="C160" s="124">
        <v>509</v>
      </c>
      <c r="D160" s="124">
        <v>510</v>
      </c>
      <c r="E160" s="124">
        <v>520</v>
      </c>
      <c r="F160" s="125">
        <v>530</v>
      </c>
      <c r="G160" s="125">
        <v>540</v>
      </c>
    </row>
    <row r="161" spans="1:7" ht="15.75">
      <c r="A161" s="41" t="s">
        <v>27</v>
      </c>
      <c r="B161" s="90" t="s">
        <v>125</v>
      </c>
      <c r="C161" s="124">
        <v>246</v>
      </c>
      <c r="D161" s="124">
        <v>246</v>
      </c>
      <c r="E161" s="124">
        <v>246</v>
      </c>
      <c r="F161" s="125">
        <v>246</v>
      </c>
      <c r="G161" s="125">
        <v>246</v>
      </c>
    </row>
    <row r="162" spans="1:7" ht="15.75">
      <c r="A162" s="41" t="s">
        <v>234</v>
      </c>
      <c r="B162" s="90" t="s">
        <v>125</v>
      </c>
      <c r="C162" s="124">
        <v>246</v>
      </c>
      <c r="D162" s="124">
        <v>246</v>
      </c>
      <c r="E162" s="124">
        <v>246</v>
      </c>
      <c r="F162" s="125">
        <v>246</v>
      </c>
      <c r="G162" s="125">
        <v>246</v>
      </c>
    </row>
    <row r="163" spans="1:7" ht="15.75">
      <c r="A163" s="41" t="s">
        <v>28</v>
      </c>
      <c r="B163" s="90" t="s">
        <v>125</v>
      </c>
      <c r="C163" s="124">
        <v>165909</v>
      </c>
      <c r="D163" s="124">
        <v>115736</v>
      </c>
      <c r="E163" s="124">
        <v>203138</v>
      </c>
      <c r="F163" s="125">
        <v>204898</v>
      </c>
      <c r="G163" s="125">
        <v>206585</v>
      </c>
    </row>
    <row r="164" spans="1:7" ht="15.75">
      <c r="A164" s="41" t="s">
        <v>29</v>
      </c>
      <c r="B164" s="42" t="s">
        <v>129</v>
      </c>
      <c r="C164" s="93">
        <v>0</v>
      </c>
      <c r="D164" s="93">
        <v>0</v>
      </c>
      <c r="E164" s="93">
        <v>0</v>
      </c>
      <c r="F164" s="12">
        <v>0</v>
      </c>
      <c r="G164" s="12">
        <v>0</v>
      </c>
    </row>
    <row r="165" spans="1:7" ht="15.75">
      <c r="A165" s="40" t="s">
        <v>169</v>
      </c>
      <c r="B165" s="90"/>
      <c r="C165" s="93"/>
      <c r="D165" s="93"/>
      <c r="E165" s="93"/>
      <c r="F165" s="12"/>
      <c r="G165" s="12"/>
    </row>
    <row r="166" spans="1:7" ht="15.75">
      <c r="A166" s="41" t="s">
        <v>26</v>
      </c>
      <c r="B166" s="90" t="s">
        <v>125</v>
      </c>
      <c r="C166" s="124">
        <v>0</v>
      </c>
      <c r="D166" s="124">
        <v>0</v>
      </c>
      <c r="E166" s="124">
        <v>0</v>
      </c>
      <c r="F166" s="125">
        <v>0</v>
      </c>
      <c r="G166" s="125">
        <v>0</v>
      </c>
    </row>
    <row r="167" spans="1:7" ht="15.75">
      <c r="A167" s="41" t="s">
        <v>27</v>
      </c>
      <c r="B167" s="90" t="s">
        <v>125</v>
      </c>
      <c r="C167" s="124">
        <v>0</v>
      </c>
      <c r="D167" s="124">
        <v>0</v>
      </c>
      <c r="E167" s="124">
        <v>0</v>
      </c>
      <c r="F167" s="125">
        <v>0</v>
      </c>
      <c r="G167" s="125">
        <v>0</v>
      </c>
    </row>
    <row r="168" spans="1:7" ht="15.75">
      <c r="A168" s="41" t="s">
        <v>28</v>
      </c>
      <c r="B168" s="90" t="s">
        <v>125</v>
      </c>
      <c r="C168" s="124">
        <v>165136</v>
      </c>
      <c r="D168" s="124">
        <v>115736</v>
      </c>
      <c r="E168" s="124">
        <v>203138</v>
      </c>
      <c r="F168" s="125">
        <v>204898</v>
      </c>
      <c r="G168" s="125">
        <v>206585</v>
      </c>
    </row>
    <row r="169" spans="1:7" ht="15.75">
      <c r="A169" s="41" t="s">
        <v>29</v>
      </c>
      <c r="B169" s="42" t="s">
        <v>129</v>
      </c>
      <c r="C169" s="124">
        <v>0</v>
      </c>
      <c r="D169" s="124">
        <v>0</v>
      </c>
      <c r="E169" s="124">
        <v>0</v>
      </c>
      <c r="F169" s="125">
        <v>0</v>
      </c>
      <c r="G169" s="125">
        <v>0</v>
      </c>
    </row>
    <row r="170" spans="1:7" ht="15.75">
      <c r="A170" s="40" t="s">
        <v>168</v>
      </c>
      <c r="B170" s="90"/>
      <c r="C170" s="93"/>
      <c r="D170" s="93"/>
      <c r="E170" s="93"/>
      <c r="F170" s="12"/>
      <c r="G170" s="12"/>
    </row>
    <row r="171" spans="1:7" ht="15.75">
      <c r="A171" s="41" t="s">
        <v>26</v>
      </c>
      <c r="B171" s="90" t="s">
        <v>125</v>
      </c>
      <c r="C171" s="124">
        <v>410</v>
      </c>
      <c r="D171" s="124">
        <v>410</v>
      </c>
      <c r="E171" s="124">
        <v>410</v>
      </c>
      <c r="F171" s="125">
        <v>410</v>
      </c>
      <c r="G171" s="125">
        <v>410</v>
      </c>
    </row>
    <row r="172" spans="1:7" ht="15.75">
      <c r="A172" s="41" t="s">
        <v>30</v>
      </c>
      <c r="B172" s="90" t="s">
        <v>125</v>
      </c>
      <c r="C172" s="124">
        <v>194</v>
      </c>
      <c r="D172" s="124">
        <v>194</v>
      </c>
      <c r="E172" s="124">
        <v>194</v>
      </c>
      <c r="F172" s="125">
        <v>194</v>
      </c>
      <c r="G172" s="125">
        <v>194</v>
      </c>
    </row>
    <row r="173" spans="1:7" ht="15.75">
      <c r="A173" s="41" t="s">
        <v>28</v>
      </c>
      <c r="B173" s="90" t="s">
        <v>125</v>
      </c>
      <c r="C173" s="124">
        <v>773</v>
      </c>
      <c r="D173" s="124">
        <v>650</v>
      </c>
      <c r="E173" s="124">
        <v>600</v>
      </c>
      <c r="F173" s="125">
        <v>500</v>
      </c>
      <c r="G173" s="125">
        <v>400</v>
      </c>
    </row>
    <row r="174" spans="1:7" ht="15.75">
      <c r="A174" s="41" t="s">
        <v>29</v>
      </c>
      <c r="B174" s="42" t="s">
        <v>129</v>
      </c>
      <c r="C174" s="124">
        <v>33067</v>
      </c>
      <c r="D174" s="124">
        <v>33100</v>
      </c>
      <c r="E174" s="124">
        <v>33100</v>
      </c>
      <c r="F174" s="125">
        <v>33100</v>
      </c>
      <c r="G174" s="125">
        <v>33100</v>
      </c>
    </row>
    <row r="175" spans="1:7" ht="15.75">
      <c r="A175" s="43" t="s">
        <v>43</v>
      </c>
      <c r="B175" s="90"/>
      <c r="C175" s="93"/>
      <c r="D175" s="93"/>
      <c r="E175" s="93"/>
      <c r="F175" s="12"/>
      <c r="G175" s="12"/>
    </row>
    <row r="176" spans="1:7" ht="15.75">
      <c r="A176" s="41" t="s">
        <v>26</v>
      </c>
      <c r="B176" s="90" t="s">
        <v>125</v>
      </c>
      <c r="C176" s="124">
        <v>99</v>
      </c>
      <c r="D176" s="124">
        <v>100</v>
      </c>
      <c r="E176" s="124">
        <v>110</v>
      </c>
      <c r="F176" s="125">
        <v>120</v>
      </c>
      <c r="G176" s="125">
        <v>130</v>
      </c>
    </row>
    <row r="177" spans="1:7" ht="15.75">
      <c r="A177" s="41" t="s">
        <v>30</v>
      </c>
      <c r="B177" s="90" t="s">
        <v>125</v>
      </c>
      <c r="C177" s="124">
        <v>52</v>
      </c>
      <c r="D177" s="124">
        <v>52</v>
      </c>
      <c r="E177" s="124">
        <v>52</v>
      </c>
      <c r="F177" s="125">
        <v>52</v>
      </c>
      <c r="G177" s="125">
        <v>52</v>
      </c>
    </row>
    <row r="178" spans="1:7" ht="15.75">
      <c r="A178" s="41" t="s">
        <v>28</v>
      </c>
      <c r="B178" s="90" t="s">
        <v>125</v>
      </c>
      <c r="C178" s="124">
        <v>0</v>
      </c>
      <c r="D178" s="124">
        <v>0</v>
      </c>
      <c r="E178" s="124">
        <v>0</v>
      </c>
      <c r="F178" s="125">
        <v>0</v>
      </c>
      <c r="G178" s="125">
        <v>0</v>
      </c>
    </row>
    <row r="179" spans="1:7" ht="15.75">
      <c r="A179" s="41" t="s">
        <v>29</v>
      </c>
      <c r="B179" s="42" t="s">
        <v>129</v>
      </c>
      <c r="C179" s="124">
        <v>0</v>
      </c>
      <c r="D179" s="124">
        <v>0</v>
      </c>
      <c r="E179" s="124">
        <v>0</v>
      </c>
      <c r="F179" s="125">
        <v>0</v>
      </c>
      <c r="G179" s="125">
        <v>0</v>
      </c>
    </row>
    <row r="180" spans="1:7" ht="15.75">
      <c r="A180" s="41"/>
      <c r="B180" s="42"/>
      <c r="C180" s="93"/>
      <c r="D180" s="93"/>
      <c r="E180" s="93"/>
      <c r="F180" s="12"/>
      <c r="G180" s="12"/>
    </row>
    <row r="181" spans="1:7" ht="19.5" customHeight="1">
      <c r="A181" s="34" t="s">
        <v>235</v>
      </c>
      <c r="B181" s="44"/>
      <c r="C181" s="44"/>
      <c r="D181" s="44"/>
      <c r="E181" s="44"/>
      <c r="F181" s="12"/>
      <c r="G181" s="12"/>
    </row>
    <row r="182" spans="1:7" ht="28.5">
      <c r="A182" s="34" t="s">
        <v>236</v>
      </c>
      <c r="B182" s="93"/>
      <c r="C182" s="93"/>
      <c r="D182" s="93"/>
      <c r="E182" s="93"/>
      <c r="F182" s="11"/>
      <c r="G182" s="11"/>
    </row>
    <row r="183" spans="1:7" ht="15.75">
      <c r="A183" s="31" t="s">
        <v>224</v>
      </c>
      <c r="B183" s="93" t="s">
        <v>50</v>
      </c>
      <c r="C183" s="124">
        <v>20451</v>
      </c>
      <c r="D183" s="124">
        <f>D185+D188+D189</f>
        <v>32966</v>
      </c>
      <c r="E183" s="124">
        <f>E185+E188+E189</f>
        <v>52158</v>
      </c>
      <c r="F183" s="125">
        <f>F185+F188+F189</f>
        <v>54157</v>
      </c>
      <c r="G183" s="125">
        <f>G185+G188+G189</f>
        <v>54684</v>
      </c>
    </row>
    <row r="184" spans="1:7" ht="15.75">
      <c r="A184" s="32" t="s">
        <v>17</v>
      </c>
      <c r="B184" s="93"/>
      <c r="C184" s="124"/>
      <c r="D184" s="124"/>
      <c r="E184" s="124"/>
      <c r="F184" s="125"/>
      <c r="G184" s="125"/>
    </row>
    <row r="185" spans="1:7" ht="15.75">
      <c r="A185" s="33" t="s">
        <v>225</v>
      </c>
      <c r="B185" s="93" t="s">
        <v>50</v>
      </c>
      <c r="C185" s="124">
        <v>19928</v>
      </c>
      <c r="D185" s="124">
        <v>32510</v>
      </c>
      <c r="E185" s="124">
        <v>51731</v>
      </c>
      <c r="F185" s="125">
        <v>53739</v>
      </c>
      <c r="G185" s="125">
        <v>54274</v>
      </c>
    </row>
    <row r="186" spans="1:7" ht="15.75">
      <c r="A186" s="31" t="s">
        <v>237</v>
      </c>
      <c r="B186" s="93"/>
      <c r="C186" s="124"/>
      <c r="D186" s="124"/>
      <c r="E186" s="124"/>
      <c r="F186" s="125"/>
      <c r="G186" s="125"/>
    </row>
    <row r="187" spans="1:7" ht="15.75">
      <c r="A187" s="32" t="s">
        <v>272</v>
      </c>
      <c r="B187" s="120" t="s">
        <v>50</v>
      </c>
      <c r="C187" s="124">
        <v>19928</v>
      </c>
      <c r="D187" s="124">
        <v>32510</v>
      </c>
      <c r="E187" s="124">
        <v>51731</v>
      </c>
      <c r="F187" s="125">
        <v>53739</v>
      </c>
      <c r="G187" s="125">
        <v>54274</v>
      </c>
    </row>
    <row r="188" spans="1:7" ht="15.75">
      <c r="A188" s="46" t="s">
        <v>238</v>
      </c>
      <c r="B188" s="93" t="s">
        <v>50</v>
      </c>
      <c r="C188" s="124">
        <v>499</v>
      </c>
      <c r="D188" s="124">
        <v>450</v>
      </c>
      <c r="E188" s="124">
        <v>420</v>
      </c>
      <c r="F188" s="125">
        <v>410</v>
      </c>
      <c r="G188" s="125">
        <v>400</v>
      </c>
    </row>
    <row r="189" spans="1:7" ht="15.75">
      <c r="A189" s="46" t="s">
        <v>239</v>
      </c>
      <c r="B189" s="93" t="s">
        <v>50</v>
      </c>
      <c r="C189" s="124">
        <v>24</v>
      </c>
      <c r="D189" s="124">
        <v>6</v>
      </c>
      <c r="E189" s="124">
        <v>7</v>
      </c>
      <c r="F189" s="125">
        <v>8</v>
      </c>
      <c r="G189" s="125">
        <v>10</v>
      </c>
    </row>
    <row r="190" spans="1:7" ht="15.75">
      <c r="A190" s="34" t="s">
        <v>240</v>
      </c>
      <c r="B190" s="93"/>
      <c r="C190" s="93"/>
      <c r="D190" s="93"/>
      <c r="E190" s="93"/>
      <c r="F190" s="11"/>
      <c r="G190" s="11"/>
    </row>
    <row r="191" spans="1:7" ht="15.75">
      <c r="A191" s="31" t="s">
        <v>224</v>
      </c>
      <c r="B191" s="93" t="s">
        <v>50</v>
      </c>
      <c r="C191" s="124">
        <v>1424</v>
      </c>
      <c r="D191" s="124">
        <f>D195+D196</f>
        <v>1364</v>
      </c>
      <c r="E191" s="124">
        <f>E195+E196</f>
        <v>1365</v>
      </c>
      <c r="F191" s="11">
        <f>F195+F196</f>
        <v>1366</v>
      </c>
      <c r="G191" s="125">
        <f>G195+G196</f>
        <v>1367</v>
      </c>
    </row>
    <row r="192" spans="1:7" ht="15.75">
      <c r="A192" s="32" t="s">
        <v>17</v>
      </c>
      <c r="B192" s="47"/>
      <c r="C192" s="125"/>
      <c r="D192" s="125"/>
      <c r="E192" s="125"/>
      <c r="F192" s="125"/>
      <c r="G192" s="125"/>
    </row>
    <row r="193" spans="1:7" ht="15.75">
      <c r="A193" s="33" t="s">
        <v>225</v>
      </c>
      <c r="B193" s="38" t="s">
        <v>50</v>
      </c>
      <c r="C193" s="124">
        <v>0</v>
      </c>
      <c r="D193" s="125">
        <v>0</v>
      </c>
      <c r="E193" s="125">
        <v>0</v>
      </c>
      <c r="F193" s="125">
        <v>0</v>
      </c>
      <c r="G193" s="125">
        <v>0</v>
      </c>
    </row>
    <row r="194" spans="1:7" ht="15.75">
      <c r="A194" s="31" t="s">
        <v>237</v>
      </c>
      <c r="B194" s="47"/>
      <c r="C194" s="124">
        <v>0</v>
      </c>
      <c r="D194" s="125">
        <v>0</v>
      </c>
      <c r="E194" s="125">
        <v>0</v>
      </c>
      <c r="F194" s="125">
        <v>0</v>
      </c>
      <c r="G194" s="125">
        <v>0</v>
      </c>
    </row>
    <row r="195" spans="1:7" ht="15.75">
      <c r="A195" s="148" t="s">
        <v>238</v>
      </c>
      <c r="B195" s="38" t="s">
        <v>50</v>
      </c>
      <c r="C195" s="124">
        <v>1154</v>
      </c>
      <c r="D195" s="125">
        <v>1154</v>
      </c>
      <c r="E195" s="125">
        <v>1154</v>
      </c>
      <c r="F195" s="125">
        <v>1154</v>
      </c>
      <c r="G195" s="125">
        <v>1154</v>
      </c>
    </row>
    <row r="196" spans="1:7" ht="30">
      <c r="A196" s="148" t="s">
        <v>239</v>
      </c>
      <c r="B196" s="38" t="s">
        <v>50</v>
      </c>
      <c r="C196" s="124">
        <v>270</v>
      </c>
      <c r="D196" s="125">
        <v>210</v>
      </c>
      <c r="E196" s="125">
        <v>211</v>
      </c>
      <c r="F196" s="125">
        <v>212</v>
      </c>
      <c r="G196" s="125">
        <v>213</v>
      </c>
    </row>
    <row r="197" spans="1:7" ht="15.75">
      <c r="A197" s="34" t="s">
        <v>241</v>
      </c>
      <c r="B197" s="47"/>
      <c r="C197" s="11"/>
      <c r="D197" s="11"/>
      <c r="E197" s="11"/>
      <c r="F197" s="11"/>
      <c r="G197" s="11"/>
    </row>
    <row r="198" spans="1:7" ht="15.75">
      <c r="A198" s="11" t="s">
        <v>224</v>
      </c>
      <c r="B198" s="90" t="s">
        <v>25</v>
      </c>
      <c r="C198" s="124">
        <v>1439</v>
      </c>
      <c r="D198" s="125">
        <f>D200+D202+D203</f>
        <v>1450</v>
      </c>
      <c r="E198" s="125">
        <f>E200+E202</f>
        <v>1450</v>
      </c>
      <c r="F198" s="125">
        <f>F200+F202+F203</f>
        <v>1450</v>
      </c>
      <c r="G198" s="125">
        <f>G200+G202</f>
        <v>1450</v>
      </c>
    </row>
    <row r="199" spans="1:7" ht="15.75">
      <c r="A199" s="32" t="s">
        <v>17</v>
      </c>
      <c r="B199" s="47"/>
      <c r="C199" s="125"/>
      <c r="D199" s="125"/>
      <c r="E199" s="125"/>
      <c r="F199" s="125"/>
      <c r="G199" s="125"/>
    </row>
    <row r="200" spans="1:7" ht="15.75">
      <c r="A200" s="33" t="s">
        <v>225</v>
      </c>
      <c r="B200" s="90" t="s">
        <v>25</v>
      </c>
      <c r="C200" s="125">
        <v>0</v>
      </c>
      <c r="D200" s="125">
        <v>0</v>
      </c>
      <c r="E200" s="125">
        <v>0</v>
      </c>
      <c r="F200" s="125">
        <v>0</v>
      </c>
      <c r="G200" s="125">
        <v>0</v>
      </c>
    </row>
    <row r="201" spans="1:7" ht="15.75">
      <c r="A201" s="31" t="s">
        <v>237</v>
      </c>
      <c r="B201" s="47"/>
      <c r="C201" s="125"/>
      <c r="D201" s="125"/>
      <c r="E201" s="125"/>
      <c r="F201" s="125"/>
      <c r="G201" s="125"/>
    </row>
    <row r="202" spans="1:7" ht="15.75">
      <c r="A202" s="148" t="s">
        <v>238</v>
      </c>
      <c r="B202" s="90" t="s">
        <v>25</v>
      </c>
      <c r="C202" s="124">
        <v>1439</v>
      </c>
      <c r="D202" s="125">
        <v>1450</v>
      </c>
      <c r="E202" s="125">
        <v>1450</v>
      </c>
      <c r="F202" s="125">
        <v>1450</v>
      </c>
      <c r="G202" s="125">
        <v>1450</v>
      </c>
    </row>
    <row r="203" spans="1:7" ht="30">
      <c r="A203" s="148" t="s">
        <v>239</v>
      </c>
      <c r="B203" s="90" t="s">
        <v>25</v>
      </c>
      <c r="C203" s="125">
        <v>0</v>
      </c>
      <c r="D203" s="125">
        <v>0</v>
      </c>
      <c r="E203" s="125">
        <v>0</v>
      </c>
      <c r="F203" s="125">
        <v>0</v>
      </c>
      <c r="G203" s="125">
        <v>0</v>
      </c>
    </row>
    <row r="204" spans="1:7" ht="15.75">
      <c r="A204" s="24"/>
      <c r="B204" s="10"/>
      <c r="C204" s="11"/>
      <c r="D204" s="11"/>
      <c r="E204" s="11"/>
      <c r="F204" s="12"/>
      <c r="G204" s="12"/>
    </row>
    <row r="205" spans="1:7" ht="15.75">
      <c r="A205" s="164" t="s">
        <v>51</v>
      </c>
      <c r="B205" s="164"/>
      <c r="C205" s="164"/>
      <c r="D205" s="164"/>
      <c r="E205" s="164"/>
      <c r="F205" s="164"/>
      <c r="G205" s="164"/>
    </row>
    <row r="206" spans="1:7" ht="71.25">
      <c r="A206" s="28" t="s">
        <v>135</v>
      </c>
      <c r="B206" s="51" t="s">
        <v>41</v>
      </c>
      <c r="C206" s="134">
        <f>C208+C207</f>
        <v>241511</v>
      </c>
      <c r="D206" s="134">
        <f>D208+D207</f>
        <v>1589510.5</v>
      </c>
      <c r="E206" s="134">
        <f>E208+E207</f>
        <v>50833.7</v>
      </c>
      <c r="F206" s="135">
        <f>F208+F207</f>
        <v>104059</v>
      </c>
      <c r="G206" s="134">
        <f>G208+G207</f>
        <v>60547</v>
      </c>
    </row>
    <row r="207" spans="1:7" ht="33" customHeight="1">
      <c r="A207" s="52" t="s">
        <v>92</v>
      </c>
      <c r="B207" s="51" t="s">
        <v>41</v>
      </c>
      <c r="C207" s="136">
        <v>2320</v>
      </c>
      <c r="D207" s="136">
        <v>2575</v>
      </c>
      <c r="E207" s="136">
        <v>2781</v>
      </c>
      <c r="F207" s="136">
        <v>3003</v>
      </c>
      <c r="G207" s="136">
        <v>3244</v>
      </c>
    </row>
    <row r="208" spans="1:7" ht="57">
      <c r="A208" s="53" t="s">
        <v>136</v>
      </c>
      <c r="B208" s="51" t="s">
        <v>41</v>
      </c>
      <c r="C208" s="34">
        <f>C210+C215+C217+C222+C224+C226+C228+C230+C232+C234+C236+C238+C240+C242+C247+C249+C251+C253</f>
        <v>239191</v>
      </c>
      <c r="D208" s="34">
        <f>D210+D215+D217+D222+D224+D226+D228+D230+D232+D234+D236+D238+D240+D242+D247+D249+D251+D253</f>
        <v>1586935.5</v>
      </c>
      <c r="E208" s="34">
        <f>E210+E215+E217+E222+E224+E226+E228+E230+E232+E234+E236+E238+E240+E242+E247+E249+E251+E253</f>
        <v>48052.7</v>
      </c>
      <c r="F208" s="34">
        <f>F210+F215+F217+F222+F224+F226+F228+F230+F232+F234+F236+F238+F240+F242+F247+F249+F251+F253</f>
        <v>101056</v>
      </c>
      <c r="G208" s="34">
        <f>G210+G215+G217+G222+G224+G226+G228+G230+G232+G234+G236+G238+G240+G242+G247+G249+G251+G253</f>
        <v>57303</v>
      </c>
    </row>
    <row r="209" spans="1:7" ht="29.25" customHeight="1">
      <c r="A209" s="54" t="s">
        <v>164</v>
      </c>
      <c r="B209" s="42"/>
      <c r="C209" s="93"/>
      <c r="D209" s="93"/>
      <c r="E209" s="93"/>
      <c r="F209" s="12"/>
      <c r="G209" s="12"/>
    </row>
    <row r="210" spans="1:7" ht="30">
      <c r="A210" s="55" t="s">
        <v>191</v>
      </c>
      <c r="B210" s="51" t="s">
        <v>41</v>
      </c>
      <c r="C210" s="93">
        <v>200934</v>
      </c>
      <c r="D210" s="93">
        <v>1506311</v>
      </c>
      <c r="E210" s="93">
        <v>28000</v>
      </c>
      <c r="F210" s="12">
        <v>80000</v>
      </c>
      <c r="G210" s="12">
        <v>35000</v>
      </c>
    </row>
    <row r="211" spans="1:7" ht="30">
      <c r="A211" s="141" t="s">
        <v>273</v>
      </c>
      <c r="B211" s="51" t="s">
        <v>41</v>
      </c>
      <c r="C211" s="20">
        <v>151704</v>
      </c>
      <c r="D211" s="20">
        <v>1424000</v>
      </c>
      <c r="E211" s="20">
        <v>0</v>
      </c>
      <c r="F211" s="20">
        <v>0</v>
      </c>
      <c r="G211" s="20">
        <v>0</v>
      </c>
    </row>
    <row r="212" spans="1:7" ht="30">
      <c r="A212" s="141" t="s">
        <v>274</v>
      </c>
      <c r="B212" s="51" t="s">
        <v>41</v>
      </c>
      <c r="C212" s="20">
        <v>36893</v>
      </c>
      <c r="D212" s="20">
        <v>0</v>
      </c>
      <c r="E212" s="20">
        <v>0</v>
      </c>
      <c r="F212" s="20">
        <v>0</v>
      </c>
      <c r="G212" s="20">
        <v>0</v>
      </c>
    </row>
    <row r="213" spans="1:7" ht="30">
      <c r="A213" s="141" t="s">
        <v>275</v>
      </c>
      <c r="B213" s="51" t="s">
        <v>41</v>
      </c>
      <c r="C213" s="20">
        <v>12337</v>
      </c>
      <c r="D213" s="20">
        <v>82311</v>
      </c>
      <c r="E213" s="20">
        <v>28000</v>
      </c>
      <c r="F213" s="20">
        <v>30000</v>
      </c>
      <c r="G213" s="20">
        <v>35000</v>
      </c>
    </row>
    <row r="214" spans="1:7" ht="15.75">
      <c r="A214" s="141" t="s">
        <v>266</v>
      </c>
      <c r="B214" s="51" t="s">
        <v>41</v>
      </c>
      <c r="C214" s="20">
        <v>0</v>
      </c>
      <c r="D214" s="20">
        <v>0</v>
      </c>
      <c r="E214" s="20">
        <v>0</v>
      </c>
      <c r="F214" s="20">
        <v>50000</v>
      </c>
      <c r="G214" s="20">
        <v>0</v>
      </c>
    </row>
    <row r="215" spans="1:7" ht="15.75">
      <c r="A215" s="55" t="s">
        <v>192</v>
      </c>
      <c r="B215" s="51" t="s">
        <v>41</v>
      </c>
      <c r="C215" s="93">
        <v>0</v>
      </c>
      <c r="D215" s="132">
        <v>0</v>
      </c>
      <c r="E215" s="132">
        <v>0</v>
      </c>
      <c r="F215" s="132">
        <v>0</v>
      </c>
      <c r="G215" s="132">
        <v>0</v>
      </c>
    </row>
    <row r="216" spans="1:7" ht="15.75">
      <c r="A216" s="55"/>
      <c r="B216" s="51"/>
      <c r="C216" s="132"/>
      <c r="D216" s="132"/>
      <c r="E216" s="132"/>
      <c r="F216" s="12"/>
      <c r="G216" s="12"/>
    </row>
    <row r="217" spans="1:7" ht="45">
      <c r="A217" s="55" t="s">
        <v>207</v>
      </c>
      <c r="B217" s="42" t="s">
        <v>41</v>
      </c>
      <c r="C217" s="93">
        <f>SUM(C218:C221)</f>
        <v>8658</v>
      </c>
      <c r="D217" s="132">
        <f>SUM(D218:D221)</f>
        <v>8920</v>
      </c>
      <c r="E217" s="132">
        <f>SUM(E218:E221)</f>
        <v>9366</v>
      </c>
      <c r="F217" s="132">
        <f>SUM(F218:F221)</f>
        <v>9650</v>
      </c>
      <c r="G217" s="132">
        <f>SUM(G218:G221)</f>
        <v>10133</v>
      </c>
    </row>
    <row r="218" spans="1:7" ht="15.75">
      <c r="A218" s="137" t="s">
        <v>276</v>
      </c>
      <c r="B218" s="138" t="s">
        <v>6</v>
      </c>
      <c r="C218" s="20">
        <v>920</v>
      </c>
      <c r="D218" s="20">
        <v>1050</v>
      </c>
      <c r="E218" s="20">
        <v>1210</v>
      </c>
      <c r="F218" s="20">
        <v>1500</v>
      </c>
      <c r="G218" s="20">
        <v>2100</v>
      </c>
    </row>
    <row r="219" spans="1:7" ht="30">
      <c r="A219" s="137" t="s">
        <v>277</v>
      </c>
      <c r="B219" s="138" t="s">
        <v>6</v>
      </c>
      <c r="C219" s="20">
        <v>4320</v>
      </c>
      <c r="D219" s="20">
        <v>4450</v>
      </c>
      <c r="E219" s="20">
        <v>4673</v>
      </c>
      <c r="F219" s="20">
        <v>4953</v>
      </c>
      <c r="G219" s="20">
        <v>5250</v>
      </c>
    </row>
    <row r="220" spans="1:7" ht="30">
      <c r="A220" s="137" t="s">
        <v>278</v>
      </c>
      <c r="B220" s="138" t="s">
        <v>6</v>
      </c>
      <c r="C220" s="20">
        <v>1900</v>
      </c>
      <c r="D220" s="20">
        <v>1957</v>
      </c>
      <c r="E220" s="20">
        <v>2000</v>
      </c>
      <c r="F220" s="20">
        <v>2120</v>
      </c>
      <c r="G220" s="20">
        <v>2250</v>
      </c>
    </row>
    <row r="221" spans="1:7" ht="30">
      <c r="A221" s="139" t="s">
        <v>249</v>
      </c>
      <c r="B221" s="138" t="s">
        <v>6</v>
      </c>
      <c r="C221" s="20">
        <v>1518</v>
      </c>
      <c r="D221" s="20">
        <v>1463</v>
      </c>
      <c r="E221" s="20">
        <v>1483</v>
      </c>
      <c r="F221" s="20">
        <v>1077</v>
      </c>
      <c r="G221" s="20">
        <v>533</v>
      </c>
    </row>
    <row r="222" spans="1:7" ht="60">
      <c r="A222" s="56" t="s">
        <v>206</v>
      </c>
      <c r="B222" s="51" t="s">
        <v>41</v>
      </c>
      <c r="C222" s="93">
        <v>0</v>
      </c>
      <c r="D222" s="132">
        <v>0</v>
      </c>
      <c r="E222" s="132">
        <v>0</v>
      </c>
      <c r="F222" s="132">
        <v>0</v>
      </c>
      <c r="G222" s="132">
        <v>0</v>
      </c>
    </row>
    <row r="223" spans="1:7" ht="15.75">
      <c r="A223" s="56"/>
      <c r="B223" s="51"/>
      <c r="C223" s="132"/>
      <c r="D223" s="132"/>
      <c r="E223" s="132"/>
      <c r="F223" s="132"/>
      <c r="G223" s="132"/>
    </row>
    <row r="224" spans="1:7" ht="15.75">
      <c r="A224" s="55" t="s">
        <v>193</v>
      </c>
      <c r="B224" s="42" t="s">
        <v>41</v>
      </c>
      <c r="C224" s="93">
        <v>0</v>
      </c>
      <c r="D224" s="132">
        <v>0</v>
      </c>
      <c r="E224" s="132">
        <v>0</v>
      </c>
      <c r="F224" s="132">
        <v>0</v>
      </c>
      <c r="G224" s="132">
        <v>0</v>
      </c>
    </row>
    <row r="225" spans="1:7" ht="15.75">
      <c r="A225" s="55"/>
      <c r="B225" s="42"/>
      <c r="C225" s="132"/>
      <c r="D225" s="132"/>
      <c r="E225" s="132"/>
      <c r="F225" s="132"/>
      <c r="G225" s="132"/>
    </row>
    <row r="226" spans="1:7" ht="45">
      <c r="A226" s="55" t="s">
        <v>194</v>
      </c>
      <c r="B226" s="42" t="s">
        <v>41</v>
      </c>
      <c r="C226" s="93">
        <f>C227</f>
        <v>398.4</v>
      </c>
      <c r="D226" s="132">
        <f>D227</f>
        <v>410</v>
      </c>
      <c r="E226" s="132">
        <f>E227</f>
        <v>431</v>
      </c>
      <c r="F226" s="132">
        <f>F227</f>
        <v>452</v>
      </c>
      <c r="G226" s="132">
        <f>G227</f>
        <v>475</v>
      </c>
    </row>
    <row r="227" spans="1:7" ht="15.75">
      <c r="A227" s="141" t="s">
        <v>279</v>
      </c>
      <c r="B227" s="138" t="s">
        <v>6</v>
      </c>
      <c r="C227" s="20">
        <v>398.4</v>
      </c>
      <c r="D227" s="20">
        <v>410</v>
      </c>
      <c r="E227" s="20">
        <v>431</v>
      </c>
      <c r="F227" s="20">
        <v>452</v>
      </c>
      <c r="G227" s="20">
        <v>475</v>
      </c>
    </row>
    <row r="228" spans="1:7" ht="30">
      <c r="A228" s="57" t="s">
        <v>196</v>
      </c>
      <c r="B228" s="42" t="s">
        <v>41</v>
      </c>
      <c r="C228" s="93">
        <v>0</v>
      </c>
      <c r="D228" s="132">
        <v>0</v>
      </c>
      <c r="E228" s="132">
        <v>0</v>
      </c>
      <c r="F228" s="132">
        <v>0</v>
      </c>
      <c r="G228" s="132">
        <v>0</v>
      </c>
    </row>
    <row r="229" spans="1:7" ht="15.75">
      <c r="A229" s="57"/>
      <c r="B229" s="42"/>
      <c r="C229" s="132"/>
      <c r="D229" s="132"/>
      <c r="E229" s="132"/>
      <c r="F229" s="132"/>
      <c r="G229" s="132"/>
    </row>
    <row r="230" spans="1:7" ht="15.75">
      <c r="A230" s="55" t="s">
        <v>195</v>
      </c>
      <c r="B230" s="42" t="s">
        <v>41</v>
      </c>
      <c r="C230" s="93">
        <v>0</v>
      </c>
      <c r="D230" s="132">
        <v>0</v>
      </c>
      <c r="E230" s="132">
        <v>0</v>
      </c>
      <c r="F230" s="132">
        <v>0</v>
      </c>
      <c r="G230" s="132">
        <v>0</v>
      </c>
    </row>
    <row r="231" spans="1:7" ht="15.75">
      <c r="A231" s="55"/>
      <c r="B231" s="42"/>
      <c r="C231" s="132"/>
      <c r="D231" s="132"/>
      <c r="E231" s="132"/>
      <c r="F231" s="132"/>
      <c r="G231" s="132"/>
    </row>
    <row r="232" spans="1:7" ht="30">
      <c r="A232" s="55" t="s">
        <v>197</v>
      </c>
      <c r="B232" s="42" t="s">
        <v>41</v>
      </c>
      <c r="C232" s="93">
        <f>C233</f>
        <v>50.6</v>
      </c>
      <c r="D232" s="132">
        <f>D233</f>
        <v>270</v>
      </c>
      <c r="E232" s="132">
        <f>E233</f>
        <v>292</v>
      </c>
      <c r="F232" s="132">
        <f>F233</f>
        <v>318</v>
      </c>
      <c r="G232" s="132">
        <f>G233</f>
        <v>346</v>
      </c>
    </row>
    <row r="233" spans="1:7" ht="31.5">
      <c r="A233" s="140" t="s">
        <v>280</v>
      </c>
      <c r="B233" s="138" t="s">
        <v>6</v>
      </c>
      <c r="C233" s="20">
        <v>50.6</v>
      </c>
      <c r="D233" s="20">
        <v>270</v>
      </c>
      <c r="E233" s="20">
        <v>292</v>
      </c>
      <c r="F233" s="20">
        <v>318</v>
      </c>
      <c r="G233" s="20">
        <v>346</v>
      </c>
    </row>
    <row r="234" spans="1:7" ht="30">
      <c r="A234" s="56" t="s">
        <v>198</v>
      </c>
      <c r="B234" s="42" t="s">
        <v>41</v>
      </c>
      <c r="C234" s="93">
        <v>0</v>
      </c>
      <c r="D234" s="132">
        <v>0</v>
      </c>
      <c r="E234" s="132">
        <v>0</v>
      </c>
      <c r="F234" s="132">
        <v>0</v>
      </c>
      <c r="G234" s="132">
        <v>0</v>
      </c>
    </row>
    <row r="235" spans="1:7" ht="15.75">
      <c r="A235" s="56"/>
      <c r="B235" s="42"/>
      <c r="C235" s="132"/>
      <c r="D235" s="132"/>
      <c r="E235" s="132"/>
      <c r="F235" s="12"/>
      <c r="G235" s="12"/>
    </row>
    <row r="236" spans="1:7" ht="30">
      <c r="A236" s="55" t="s">
        <v>199</v>
      </c>
      <c r="B236" s="51" t="s">
        <v>41</v>
      </c>
      <c r="C236" s="93">
        <v>0</v>
      </c>
      <c r="D236" s="132">
        <v>0</v>
      </c>
      <c r="E236" s="132">
        <v>0</v>
      </c>
      <c r="F236" s="132">
        <v>0</v>
      </c>
      <c r="G236" s="132">
        <v>0</v>
      </c>
    </row>
    <row r="237" spans="1:7" ht="15.75">
      <c r="A237" s="55"/>
      <c r="B237" s="51"/>
      <c r="C237" s="132"/>
      <c r="D237" s="132"/>
      <c r="E237" s="132"/>
      <c r="F237" s="12"/>
      <c r="G237" s="12"/>
    </row>
    <row r="238" spans="1:7" ht="30">
      <c r="A238" s="56" t="s">
        <v>208</v>
      </c>
      <c r="B238" s="51" t="s">
        <v>41</v>
      </c>
      <c r="C238" s="93">
        <v>0</v>
      </c>
      <c r="D238" s="132">
        <v>0</v>
      </c>
      <c r="E238" s="132">
        <v>0</v>
      </c>
      <c r="F238" s="132">
        <v>0</v>
      </c>
      <c r="G238" s="132">
        <v>0</v>
      </c>
    </row>
    <row r="239" spans="1:7" ht="15.75">
      <c r="A239" s="56"/>
      <c r="B239" s="51"/>
      <c r="C239" s="132"/>
      <c r="D239" s="132"/>
      <c r="E239" s="132"/>
      <c r="F239" s="132"/>
      <c r="G239" s="132"/>
    </row>
    <row r="240" spans="1:7" ht="45">
      <c r="A240" s="58" t="s">
        <v>200</v>
      </c>
      <c r="B240" s="51" t="s">
        <v>41</v>
      </c>
      <c r="C240" s="93">
        <v>0</v>
      </c>
      <c r="D240" s="132">
        <v>0</v>
      </c>
      <c r="E240" s="132">
        <v>0</v>
      </c>
      <c r="F240" s="132">
        <v>0</v>
      </c>
      <c r="G240" s="132">
        <v>0</v>
      </c>
    </row>
    <row r="241" spans="1:7" ht="15.75">
      <c r="A241" s="58"/>
      <c r="B241" s="51"/>
      <c r="C241" s="132"/>
      <c r="D241" s="132"/>
      <c r="E241" s="132"/>
      <c r="F241" s="12"/>
      <c r="G241" s="12"/>
    </row>
    <row r="242" spans="1:7" ht="45">
      <c r="A242" s="56" t="s">
        <v>201</v>
      </c>
      <c r="B242" s="51" t="s">
        <v>41</v>
      </c>
      <c r="C242" s="93">
        <f>SUM(C243:C245)</f>
        <v>24895</v>
      </c>
      <c r="D242" s="133">
        <f>SUM(D243:D245)</f>
        <v>65068.4</v>
      </c>
      <c r="E242" s="133">
        <f>SUM(E243:E245)</f>
        <v>6226.7</v>
      </c>
      <c r="F242" s="133">
        <f>SUM(F243:F245)</f>
        <v>6388</v>
      </c>
      <c r="G242" s="133">
        <f>SUM(G243:G245)</f>
        <v>6588</v>
      </c>
    </row>
    <row r="243" spans="1:7" ht="30">
      <c r="A243" s="141" t="s">
        <v>281</v>
      </c>
      <c r="B243" s="51" t="s">
        <v>41</v>
      </c>
      <c r="C243" s="20">
        <v>24810</v>
      </c>
      <c r="D243" s="20">
        <v>64979.9</v>
      </c>
      <c r="E243" s="136">
        <v>6138.7</v>
      </c>
      <c r="F243" s="136">
        <v>6300</v>
      </c>
      <c r="G243" s="136">
        <v>6500</v>
      </c>
    </row>
    <row r="244" spans="1:7" ht="15.75">
      <c r="A244" s="141" t="s">
        <v>282</v>
      </c>
      <c r="B244" s="51" t="s">
        <v>41</v>
      </c>
      <c r="C244" s="20">
        <v>19</v>
      </c>
      <c r="D244" s="20">
        <v>8.5</v>
      </c>
      <c r="E244" s="20">
        <v>8</v>
      </c>
      <c r="F244" s="20">
        <v>8</v>
      </c>
      <c r="G244" s="20">
        <v>8</v>
      </c>
    </row>
    <row r="245" spans="1:7" ht="15.75">
      <c r="A245" s="141" t="s">
        <v>292</v>
      </c>
      <c r="B245" s="51" t="s">
        <v>41</v>
      </c>
      <c r="C245" s="20">
        <v>66</v>
      </c>
      <c r="D245" s="20">
        <v>80</v>
      </c>
      <c r="E245" s="20">
        <v>80</v>
      </c>
      <c r="F245" s="20">
        <v>80</v>
      </c>
      <c r="G245" s="20">
        <v>80</v>
      </c>
    </row>
    <row r="246" spans="1:7" ht="15.75">
      <c r="A246" s="56"/>
      <c r="B246" s="51" t="s">
        <v>41</v>
      </c>
      <c r="C246" s="133"/>
      <c r="D246" s="133"/>
      <c r="E246" s="133"/>
      <c r="F246" s="12"/>
      <c r="G246" s="12"/>
    </row>
    <row r="247" spans="1:7" ht="15.75">
      <c r="A247" s="58" t="s">
        <v>202</v>
      </c>
      <c r="B247" s="51" t="s">
        <v>41</v>
      </c>
      <c r="C247" s="93">
        <f>C248</f>
        <v>2546</v>
      </c>
      <c r="D247" s="133">
        <f>D248</f>
        <v>3731.1</v>
      </c>
      <c r="E247" s="133">
        <f>E248</f>
        <v>2500</v>
      </c>
      <c r="F247" s="133">
        <f>F248</f>
        <v>3000</v>
      </c>
      <c r="G247" s="133">
        <f>G248</f>
        <v>3500</v>
      </c>
    </row>
    <row r="248" spans="1:7" ht="30">
      <c r="A248" s="58" t="s">
        <v>283</v>
      </c>
      <c r="B248" s="138" t="s">
        <v>6</v>
      </c>
      <c r="C248" s="20">
        <v>2546</v>
      </c>
      <c r="D248" s="20">
        <v>3731.1</v>
      </c>
      <c r="E248" s="20">
        <v>2500</v>
      </c>
      <c r="F248" s="20">
        <v>3000</v>
      </c>
      <c r="G248" s="20">
        <v>3500</v>
      </c>
    </row>
    <row r="249" spans="1:7" ht="30">
      <c r="A249" s="58" t="s">
        <v>203</v>
      </c>
      <c r="B249" s="51" t="s">
        <v>41</v>
      </c>
      <c r="C249" s="93">
        <f>C250</f>
        <v>1490.2</v>
      </c>
      <c r="D249" s="133">
        <f>D250</f>
        <v>2000</v>
      </c>
      <c r="E249" s="133">
        <f>E250</f>
        <v>1000</v>
      </c>
      <c r="F249" s="133">
        <f>F250</f>
        <v>1000</v>
      </c>
      <c r="G249" s="133">
        <f>G250</f>
        <v>1000</v>
      </c>
    </row>
    <row r="250" spans="1:7" ht="15.75">
      <c r="A250" s="141" t="s">
        <v>284</v>
      </c>
      <c r="B250" s="138" t="s">
        <v>6</v>
      </c>
      <c r="C250" s="20">
        <v>1490.2</v>
      </c>
      <c r="D250" s="20">
        <v>2000</v>
      </c>
      <c r="E250" s="20">
        <v>1000</v>
      </c>
      <c r="F250" s="20">
        <v>1000</v>
      </c>
      <c r="G250" s="20">
        <v>1000</v>
      </c>
    </row>
    <row r="251" spans="1:7" ht="45">
      <c r="A251" s="58" t="s">
        <v>204</v>
      </c>
      <c r="B251" s="51" t="s">
        <v>41</v>
      </c>
      <c r="C251" s="93">
        <f>C252</f>
        <v>218.8</v>
      </c>
      <c r="D251" s="133">
        <f>D252</f>
        <v>225</v>
      </c>
      <c r="E251" s="133">
        <f>E252</f>
        <v>237</v>
      </c>
      <c r="F251" s="133">
        <f>F252</f>
        <v>248</v>
      </c>
      <c r="G251" s="133">
        <f>G252</f>
        <v>261</v>
      </c>
    </row>
    <row r="252" spans="1:7" ht="15.75">
      <c r="A252" s="141" t="s">
        <v>285</v>
      </c>
      <c r="B252" s="138" t="s">
        <v>6</v>
      </c>
      <c r="C252" s="20">
        <v>218.8</v>
      </c>
      <c r="D252" s="20">
        <v>225</v>
      </c>
      <c r="E252" s="20">
        <v>237</v>
      </c>
      <c r="F252" s="20">
        <v>248</v>
      </c>
      <c r="G252" s="20">
        <v>261</v>
      </c>
    </row>
    <row r="253" spans="1:7" ht="15.75">
      <c r="A253" s="56" t="s">
        <v>205</v>
      </c>
      <c r="B253" s="51" t="s">
        <v>41</v>
      </c>
      <c r="C253" s="93">
        <v>0</v>
      </c>
      <c r="D253" s="133">
        <v>0</v>
      </c>
      <c r="E253" s="133">
        <v>0</v>
      </c>
      <c r="F253" s="133">
        <v>0</v>
      </c>
      <c r="G253" s="133">
        <v>0</v>
      </c>
    </row>
    <row r="254" spans="1:7" ht="15.75">
      <c r="A254" s="56"/>
      <c r="B254" s="51"/>
      <c r="C254" s="133"/>
      <c r="D254" s="133"/>
      <c r="E254" s="133"/>
      <c r="F254" s="12"/>
      <c r="G254" s="12"/>
    </row>
    <row r="255" spans="1:7" ht="60">
      <c r="A255" s="43" t="s">
        <v>137</v>
      </c>
      <c r="B255" s="59"/>
      <c r="C255" s="34">
        <f>C256+C257</f>
        <v>239191</v>
      </c>
      <c r="D255" s="34">
        <f>D256+D257</f>
        <v>1586935.5</v>
      </c>
      <c r="E255" s="34">
        <f>E256+E257</f>
        <v>48052.7</v>
      </c>
      <c r="F255" s="34">
        <f>F256+F257</f>
        <v>101056</v>
      </c>
      <c r="G255" s="34">
        <f>G256+G257</f>
        <v>57303</v>
      </c>
    </row>
    <row r="256" spans="1:7" ht="30">
      <c r="A256" s="29" t="s">
        <v>120</v>
      </c>
      <c r="B256" s="51" t="s">
        <v>41</v>
      </c>
      <c r="C256" s="20">
        <v>153338</v>
      </c>
      <c r="D256" s="20">
        <v>783911</v>
      </c>
      <c r="E256" s="20">
        <v>38089</v>
      </c>
      <c r="F256" s="20">
        <v>50420</v>
      </c>
      <c r="G256" s="20">
        <v>45954</v>
      </c>
    </row>
    <row r="257" spans="1:7" ht="15.75">
      <c r="A257" s="29" t="s">
        <v>138</v>
      </c>
      <c r="B257" s="42" t="s">
        <v>41</v>
      </c>
      <c r="C257" s="93">
        <f>C259+C260+C261+C266+C267</f>
        <v>85852.99999999999</v>
      </c>
      <c r="D257" s="133">
        <f>D259+D260+D261+D266+D267</f>
        <v>803024.5</v>
      </c>
      <c r="E257" s="133">
        <f>E259+E260+E261+E266+E267</f>
        <v>9963.7</v>
      </c>
      <c r="F257" s="133">
        <f>F259+F260+F261+F266+F267</f>
        <v>50636</v>
      </c>
      <c r="G257" s="133">
        <f>G259+G260+G261+G266+G267</f>
        <v>11349</v>
      </c>
    </row>
    <row r="258" spans="1:7" ht="15.75">
      <c r="A258" s="60" t="s">
        <v>17</v>
      </c>
      <c r="B258" s="42"/>
      <c r="C258" s="93"/>
      <c r="D258" s="93"/>
      <c r="E258" s="93"/>
      <c r="F258" s="12"/>
      <c r="G258" s="12"/>
    </row>
    <row r="259" spans="1:7" ht="15.75">
      <c r="A259" s="61" t="s">
        <v>140</v>
      </c>
      <c r="B259" s="42" t="s">
        <v>41</v>
      </c>
      <c r="C259" s="20">
        <v>56255.4</v>
      </c>
      <c r="D259" s="142">
        <v>732000</v>
      </c>
      <c r="E259" s="142">
        <v>0</v>
      </c>
      <c r="F259" s="142">
        <v>0</v>
      </c>
      <c r="G259" s="142">
        <v>0</v>
      </c>
    </row>
    <row r="260" spans="1:7" ht="15.75">
      <c r="A260" s="61" t="s">
        <v>150</v>
      </c>
      <c r="B260" s="42" t="s">
        <v>41</v>
      </c>
      <c r="C260" s="20">
        <v>0</v>
      </c>
      <c r="D260" s="143">
        <v>0</v>
      </c>
      <c r="E260" s="143">
        <v>0</v>
      </c>
      <c r="F260" s="143">
        <v>0</v>
      </c>
      <c r="G260" s="143">
        <v>0</v>
      </c>
    </row>
    <row r="261" spans="1:7" ht="15.75">
      <c r="A261" s="61" t="s">
        <v>141</v>
      </c>
      <c r="B261" s="42" t="s">
        <v>41</v>
      </c>
      <c r="C261" s="93">
        <f>C263+C264+C265</f>
        <v>28879</v>
      </c>
      <c r="D261" s="133">
        <f>D263+D264+D265</f>
        <v>71024.5</v>
      </c>
      <c r="E261" s="133">
        <f>E263+E264+E265</f>
        <v>9963.7</v>
      </c>
      <c r="F261" s="133">
        <f>F263+F264+F265</f>
        <v>10636</v>
      </c>
      <c r="G261" s="133">
        <f>G263+G264+G265</f>
        <v>11349</v>
      </c>
    </row>
    <row r="262" spans="1:7" ht="15.75">
      <c r="A262" s="60" t="s">
        <v>139</v>
      </c>
      <c r="B262" s="42" t="s">
        <v>41</v>
      </c>
      <c r="C262" s="93"/>
      <c r="D262" s="93"/>
      <c r="E262" s="93"/>
      <c r="F262" s="12"/>
      <c r="G262" s="12"/>
    </row>
    <row r="263" spans="1:7" ht="15.75">
      <c r="A263" s="62" t="s">
        <v>142</v>
      </c>
      <c r="B263" s="42" t="s">
        <v>41</v>
      </c>
      <c r="C263" s="20">
        <v>4250</v>
      </c>
      <c r="D263" s="20">
        <v>2000</v>
      </c>
      <c r="E263" s="20">
        <v>0</v>
      </c>
      <c r="F263" s="20">
        <v>0</v>
      </c>
      <c r="G263" s="20">
        <v>0</v>
      </c>
    </row>
    <row r="264" spans="1:7" ht="15.75">
      <c r="A264" s="62" t="s">
        <v>143</v>
      </c>
      <c r="B264" s="42" t="s">
        <v>41</v>
      </c>
      <c r="C264" s="20">
        <v>21337</v>
      </c>
      <c r="D264" s="20">
        <v>56995.7</v>
      </c>
      <c r="E264" s="20">
        <v>7138.7</v>
      </c>
      <c r="F264" s="20">
        <v>7300</v>
      </c>
      <c r="G264" s="20">
        <v>7500</v>
      </c>
    </row>
    <row r="265" spans="1:7" ht="15.75">
      <c r="A265" s="62" t="s">
        <v>144</v>
      </c>
      <c r="B265" s="42" t="s">
        <v>41</v>
      </c>
      <c r="C265" s="20">
        <v>3292</v>
      </c>
      <c r="D265" s="20">
        <v>12028.8</v>
      </c>
      <c r="E265" s="20">
        <v>2825</v>
      </c>
      <c r="F265" s="20">
        <v>3336</v>
      </c>
      <c r="G265" s="20">
        <v>3849</v>
      </c>
    </row>
    <row r="266" spans="1:7" ht="15.75">
      <c r="A266" s="61" t="s">
        <v>145</v>
      </c>
      <c r="B266" s="42" t="s">
        <v>41</v>
      </c>
      <c r="C266" s="20">
        <v>320.2</v>
      </c>
      <c r="D266" s="20">
        <v>0</v>
      </c>
      <c r="E266" s="20">
        <v>0</v>
      </c>
      <c r="F266" s="20">
        <v>0</v>
      </c>
      <c r="G266" s="20">
        <v>0</v>
      </c>
    </row>
    <row r="267" spans="1:7" ht="15.75">
      <c r="A267" s="61" t="s">
        <v>146</v>
      </c>
      <c r="B267" s="42" t="s">
        <v>41</v>
      </c>
      <c r="C267" s="20">
        <v>398.4</v>
      </c>
      <c r="D267" s="20">
        <v>0</v>
      </c>
      <c r="E267" s="20">
        <v>0</v>
      </c>
      <c r="F267" s="20">
        <v>40000</v>
      </c>
      <c r="G267" s="20">
        <v>0</v>
      </c>
    </row>
    <row r="268" spans="1:7" ht="15.75" customHeight="1">
      <c r="A268" s="61"/>
      <c r="B268" s="42"/>
      <c r="C268" s="93"/>
      <c r="D268" s="93"/>
      <c r="E268" s="93"/>
      <c r="F268" s="12"/>
      <c r="G268" s="12"/>
    </row>
    <row r="269" spans="1:7" ht="45">
      <c r="A269" s="63" t="s">
        <v>157</v>
      </c>
      <c r="B269" s="51" t="s">
        <v>41</v>
      </c>
      <c r="C269" s="134">
        <v>180000</v>
      </c>
      <c r="D269" s="134">
        <v>800000</v>
      </c>
      <c r="E269" s="134">
        <v>0</v>
      </c>
      <c r="F269" s="134">
        <v>0</v>
      </c>
      <c r="G269" s="134">
        <v>0</v>
      </c>
    </row>
    <row r="270" spans="1:7" ht="15.75">
      <c r="A270" s="64" t="s">
        <v>170</v>
      </c>
      <c r="B270" s="51" t="s">
        <v>41</v>
      </c>
      <c r="C270" s="93"/>
      <c r="D270" s="93"/>
      <c r="E270" s="93"/>
      <c r="F270" s="12"/>
      <c r="G270" s="12"/>
    </row>
    <row r="271" spans="1:7" ht="15.75">
      <c r="A271" s="29"/>
      <c r="B271" s="42"/>
      <c r="C271" s="93"/>
      <c r="D271" s="93"/>
      <c r="E271" s="93"/>
      <c r="F271" s="12"/>
      <c r="G271" s="12"/>
    </row>
    <row r="272" spans="1:7" ht="30">
      <c r="A272" s="63" t="s">
        <v>52</v>
      </c>
      <c r="B272" s="42"/>
      <c r="C272" s="93"/>
      <c r="D272" s="93"/>
      <c r="E272" s="93"/>
      <c r="F272" s="12"/>
      <c r="G272" s="12"/>
    </row>
    <row r="273" spans="1:7" ht="15.75">
      <c r="A273" s="144" t="s">
        <v>53</v>
      </c>
      <c r="B273" s="42" t="s">
        <v>50</v>
      </c>
      <c r="C273" s="20">
        <v>3500</v>
      </c>
      <c r="D273" s="20"/>
      <c r="E273" s="20"/>
      <c r="F273" s="143"/>
      <c r="G273" s="143"/>
    </row>
    <row r="274" spans="1:7" ht="15.75">
      <c r="A274" s="144" t="s">
        <v>54</v>
      </c>
      <c r="B274" s="42" t="s">
        <v>71</v>
      </c>
      <c r="C274" s="143"/>
      <c r="D274" s="143"/>
      <c r="E274" s="143"/>
      <c r="F274" s="20"/>
      <c r="G274" s="143"/>
    </row>
    <row r="275" spans="1:7" ht="15.75">
      <c r="A275" s="144" t="s">
        <v>55</v>
      </c>
      <c r="B275" s="42" t="s">
        <v>71</v>
      </c>
      <c r="C275" s="20"/>
      <c r="D275" s="20"/>
      <c r="E275" s="20"/>
      <c r="F275" s="143"/>
      <c r="G275" s="143"/>
    </row>
    <row r="276" spans="1:7" ht="15.75">
      <c r="A276" s="144" t="s">
        <v>56</v>
      </c>
      <c r="B276" s="42" t="s">
        <v>50</v>
      </c>
      <c r="C276" s="20"/>
      <c r="D276" s="20"/>
      <c r="E276" s="20"/>
      <c r="F276" s="143"/>
      <c r="G276" s="143"/>
    </row>
    <row r="277" spans="1:7" ht="15.75">
      <c r="A277" s="144" t="s">
        <v>57</v>
      </c>
      <c r="B277" s="42" t="s">
        <v>72</v>
      </c>
      <c r="C277" s="20"/>
      <c r="D277" s="20"/>
      <c r="E277" s="20"/>
      <c r="F277" s="143"/>
      <c r="G277" s="143"/>
    </row>
    <row r="278" spans="1:7" ht="15.75">
      <c r="A278" s="144" t="s">
        <v>58</v>
      </c>
      <c r="B278" s="42" t="s">
        <v>72</v>
      </c>
      <c r="C278" s="20"/>
      <c r="D278" s="20">
        <v>75170</v>
      </c>
      <c r="E278" s="20"/>
      <c r="F278" s="143"/>
      <c r="G278" s="143"/>
    </row>
    <row r="279" spans="1:7" ht="15.75">
      <c r="A279" s="144" t="s">
        <v>59</v>
      </c>
      <c r="B279" s="42" t="s">
        <v>73</v>
      </c>
      <c r="C279" s="20"/>
      <c r="D279" s="20"/>
      <c r="E279" s="20"/>
      <c r="F279" s="20"/>
      <c r="G279" s="20"/>
    </row>
    <row r="280" spans="1:7" ht="15.75">
      <c r="A280" s="144" t="s">
        <v>60</v>
      </c>
      <c r="B280" s="42" t="s">
        <v>74</v>
      </c>
      <c r="C280" s="20">
        <v>1.81</v>
      </c>
      <c r="D280" s="20">
        <v>6.4</v>
      </c>
      <c r="E280" s="20">
        <v>3</v>
      </c>
      <c r="F280" s="20">
        <v>2</v>
      </c>
      <c r="G280" s="20">
        <v>2</v>
      </c>
    </row>
    <row r="281" spans="1:7" ht="15.75">
      <c r="A281" s="144" t="s">
        <v>286</v>
      </c>
      <c r="B281" s="42" t="s">
        <v>74</v>
      </c>
      <c r="C281" s="20"/>
      <c r="D281" s="20">
        <v>10.2992</v>
      </c>
      <c r="E281" s="20"/>
      <c r="F281" s="20"/>
      <c r="G281" s="20"/>
    </row>
    <row r="282" spans="1:7" ht="15.75">
      <c r="A282" s="144" t="s">
        <v>287</v>
      </c>
      <c r="B282" s="42" t="s">
        <v>289</v>
      </c>
      <c r="C282" s="20"/>
      <c r="D282" s="20">
        <v>2</v>
      </c>
      <c r="E282" s="20"/>
      <c r="F282" s="20"/>
      <c r="G282" s="20"/>
    </row>
    <row r="283" spans="1:7" ht="15.75">
      <c r="A283" s="144" t="s">
        <v>288</v>
      </c>
      <c r="B283" s="42" t="s">
        <v>289</v>
      </c>
      <c r="C283" s="20"/>
      <c r="D283" s="20"/>
      <c r="E283" s="20"/>
      <c r="F283" s="20">
        <v>1</v>
      </c>
      <c r="G283" s="20"/>
    </row>
    <row r="284" spans="1:7" ht="15.75">
      <c r="A284" s="29" t="s">
        <v>290</v>
      </c>
      <c r="B284" s="42" t="s">
        <v>291</v>
      </c>
      <c r="C284" s="20">
        <v>980</v>
      </c>
      <c r="D284" s="20">
        <v>0</v>
      </c>
      <c r="E284" s="20">
        <v>0</v>
      </c>
      <c r="F284" s="143">
        <v>0</v>
      </c>
      <c r="G284" s="143">
        <v>0</v>
      </c>
    </row>
    <row r="285" spans="1:7" ht="15.75">
      <c r="A285" s="31" t="s">
        <v>121</v>
      </c>
      <c r="B285" s="65" t="s">
        <v>122</v>
      </c>
      <c r="C285" s="93"/>
      <c r="D285" s="93"/>
      <c r="E285" s="93"/>
      <c r="F285" s="12"/>
      <c r="G285" s="12"/>
    </row>
    <row r="286" spans="1:7" ht="15.75">
      <c r="A286" s="29"/>
      <c r="B286" s="65"/>
      <c r="C286" s="93"/>
      <c r="D286" s="93"/>
      <c r="E286" s="93"/>
      <c r="F286" s="12"/>
      <c r="G286" s="12"/>
    </row>
    <row r="287" spans="1:7" ht="30">
      <c r="A287" s="63" t="s">
        <v>61</v>
      </c>
      <c r="B287" s="42"/>
      <c r="C287" s="93"/>
      <c r="D287" s="93"/>
      <c r="E287" s="93"/>
      <c r="F287" s="12"/>
      <c r="G287" s="12"/>
    </row>
    <row r="288" spans="1:7" ht="15.75">
      <c r="A288" s="29"/>
      <c r="B288" s="42"/>
      <c r="C288" s="93"/>
      <c r="D288" s="93"/>
      <c r="E288" s="93"/>
      <c r="F288" s="12"/>
      <c r="G288" s="12"/>
    </row>
    <row r="289" spans="1:7" ht="15.75">
      <c r="A289" s="28" t="s">
        <v>62</v>
      </c>
      <c r="B289" s="42" t="s">
        <v>70</v>
      </c>
      <c r="C289" s="20">
        <f>SUM(C291:C296)</f>
        <v>596</v>
      </c>
      <c r="D289" s="20">
        <f>SUM(D291:D296)</f>
        <v>710</v>
      </c>
      <c r="E289" s="20">
        <f>SUM(E291:E296)</f>
        <v>780</v>
      </c>
      <c r="F289" s="20">
        <f>SUM(F291:F296)</f>
        <v>960</v>
      </c>
      <c r="G289" s="20">
        <f>SUM(G291:G296)</f>
        <v>1100</v>
      </c>
    </row>
    <row r="290" spans="1:7" ht="30.75" customHeight="1">
      <c r="A290" s="29" t="s">
        <v>63</v>
      </c>
      <c r="B290" s="42"/>
      <c r="C290" s="93"/>
      <c r="D290" s="93"/>
      <c r="E290" s="93"/>
      <c r="F290" s="12"/>
      <c r="G290" s="12"/>
    </row>
    <row r="291" spans="1:7" ht="15.75">
      <c r="A291" s="29" t="s">
        <v>64</v>
      </c>
      <c r="B291" s="42" t="s">
        <v>70</v>
      </c>
      <c r="C291" s="93"/>
      <c r="D291" s="93"/>
      <c r="E291" s="93"/>
      <c r="F291" s="12"/>
      <c r="G291" s="12"/>
    </row>
    <row r="292" spans="1:7" ht="15.75">
      <c r="A292" s="29" t="s">
        <v>65</v>
      </c>
      <c r="B292" s="42" t="s">
        <v>70</v>
      </c>
      <c r="C292" s="93"/>
      <c r="D292" s="93"/>
      <c r="E292" s="93"/>
      <c r="F292" s="12"/>
      <c r="G292" s="12"/>
    </row>
    <row r="293" spans="1:7" ht="15.75">
      <c r="A293" s="29" t="s">
        <v>66</v>
      </c>
      <c r="B293" s="42" t="s">
        <v>70</v>
      </c>
      <c r="C293" s="93"/>
      <c r="D293" s="93"/>
      <c r="E293" s="93"/>
      <c r="F293" s="12"/>
      <c r="G293" s="12"/>
    </row>
    <row r="294" spans="1:7" ht="15.75">
      <c r="A294" s="29" t="s">
        <v>67</v>
      </c>
      <c r="B294" s="42" t="s">
        <v>70</v>
      </c>
      <c r="C294" s="93"/>
      <c r="D294" s="93"/>
      <c r="E294" s="93"/>
      <c r="F294" s="12"/>
      <c r="G294" s="12"/>
    </row>
    <row r="295" spans="1:7" ht="15.75">
      <c r="A295" s="29" t="s">
        <v>69</v>
      </c>
      <c r="B295" s="42" t="s">
        <v>70</v>
      </c>
      <c r="C295" s="93"/>
      <c r="D295" s="93"/>
      <c r="E295" s="93"/>
      <c r="F295" s="12"/>
      <c r="G295" s="12"/>
    </row>
    <row r="296" spans="1:7" ht="15.75">
      <c r="A296" s="29" t="s">
        <v>68</v>
      </c>
      <c r="B296" s="42" t="s">
        <v>70</v>
      </c>
      <c r="C296" s="20">
        <v>596</v>
      </c>
      <c r="D296" s="20">
        <v>710</v>
      </c>
      <c r="E296" s="20">
        <v>780</v>
      </c>
      <c r="F296" s="20">
        <v>960</v>
      </c>
      <c r="G296" s="20">
        <v>1100</v>
      </c>
    </row>
    <row r="297" spans="1:7" ht="15.75">
      <c r="A297" s="29"/>
      <c r="B297" s="42"/>
      <c r="C297" s="93"/>
      <c r="D297" s="93"/>
      <c r="E297" s="93"/>
      <c r="F297" s="12"/>
      <c r="G297" s="12"/>
    </row>
    <row r="298" spans="1:7" ht="28.5">
      <c r="A298" s="28" t="s">
        <v>86</v>
      </c>
      <c r="B298" s="42" t="s">
        <v>75</v>
      </c>
      <c r="C298" s="93"/>
      <c r="D298" s="93"/>
      <c r="E298" s="93"/>
      <c r="F298" s="12"/>
      <c r="G298" s="12"/>
    </row>
    <row r="299" spans="1:7" ht="15.75">
      <c r="A299" s="29"/>
      <c r="B299" s="42"/>
      <c r="C299" s="93"/>
      <c r="D299" s="93"/>
      <c r="E299" s="93"/>
      <c r="F299" s="12"/>
      <c r="G299" s="12"/>
    </row>
    <row r="300" spans="1:7" ht="15.75">
      <c r="A300" s="28" t="s">
        <v>87</v>
      </c>
      <c r="B300" s="42" t="s">
        <v>75</v>
      </c>
      <c r="C300" s="93"/>
      <c r="D300" s="93"/>
      <c r="E300" s="93"/>
      <c r="F300" s="12"/>
      <c r="G300" s="12"/>
    </row>
    <row r="301" spans="1:7" ht="15.75">
      <c r="A301" s="29"/>
      <c r="B301" s="42"/>
      <c r="C301" s="93"/>
      <c r="D301" s="93"/>
      <c r="E301" s="93"/>
      <c r="F301" s="12"/>
      <c r="G301" s="12"/>
    </row>
    <row r="302" spans="1:7" ht="15.75">
      <c r="A302" s="28" t="s">
        <v>88</v>
      </c>
      <c r="B302" s="42" t="s">
        <v>76</v>
      </c>
      <c r="C302" s="93"/>
      <c r="D302" s="93"/>
      <c r="E302" s="93"/>
      <c r="F302" s="12"/>
      <c r="G302" s="12"/>
    </row>
    <row r="303" spans="1:7" ht="15.75">
      <c r="A303" s="29"/>
      <c r="B303" s="42"/>
      <c r="C303" s="93"/>
      <c r="D303" s="93"/>
      <c r="E303" s="93"/>
      <c r="F303" s="12"/>
      <c r="G303" s="12"/>
    </row>
    <row r="304" spans="1:7" ht="15.75">
      <c r="A304" s="28" t="s">
        <v>89</v>
      </c>
      <c r="B304" s="66" t="s">
        <v>77</v>
      </c>
      <c r="C304" s="93"/>
      <c r="D304" s="93"/>
      <c r="E304" s="93"/>
      <c r="F304" s="12"/>
      <c r="G304" s="12"/>
    </row>
    <row r="305" spans="1:7" ht="15.75">
      <c r="A305" s="29"/>
      <c r="B305" s="42"/>
      <c r="C305" s="93"/>
      <c r="D305" s="93"/>
      <c r="E305" s="93"/>
      <c r="F305" s="12"/>
      <c r="G305" s="12"/>
    </row>
    <row r="306" spans="1:7" ht="15.75">
      <c r="A306" s="28" t="s">
        <v>78</v>
      </c>
      <c r="B306" s="42" t="s">
        <v>74</v>
      </c>
      <c r="C306" s="93"/>
      <c r="D306" s="93"/>
      <c r="E306" s="93"/>
      <c r="F306" s="12"/>
      <c r="G306" s="12"/>
    </row>
    <row r="307" spans="1:7" ht="15.75">
      <c r="A307" s="29" t="s">
        <v>79</v>
      </c>
      <c r="B307" s="42"/>
      <c r="C307" s="93"/>
      <c r="D307" s="93"/>
      <c r="E307" s="93"/>
      <c r="F307" s="12"/>
      <c r="G307" s="12"/>
    </row>
    <row r="308" spans="1:7" ht="15.75">
      <c r="A308" s="29" t="s">
        <v>80</v>
      </c>
      <c r="B308" s="42" t="s">
        <v>74</v>
      </c>
      <c r="C308" s="93"/>
      <c r="D308" s="93"/>
      <c r="E308" s="93"/>
      <c r="F308" s="12"/>
      <c r="G308" s="12"/>
    </row>
    <row r="309" spans="1:7" ht="15.75">
      <c r="A309" s="29" t="s">
        <v>81</v>
      </c>
      <c r="B309" s="42" t="s">
        <v>74</v>
      </c>
      <c r="C309" s="93"/>
      <c r="D309" s="93"/>
      <c r="E309" s="93"/>
      <c r="F309" s="12"/>
      <c r="G309" s="12"/>
    </row>
    <row r="310" spans="1:7" ht="15.75">
      <c r="A310" s="29" t="s">
        <v>82</v>
      </c>
      <c r="B310" s="42" t="s">
        <v>74</v>
      </c>
      <c r="C310" s="93"/>
      <c r="D310" s="93"/>
      <c r="E310" s="93"/>
      <c r="F310" s="12"/>
      <c r="G310" s="12"/>
    </row>
    <row r="311" spans="1:7" ht="15.75">
      <c r="A311" s="29" t="s">
        <v>83</v>
      </c>
      <c r="B311" s="42" t="s">
        <v>74</v>
      </c>
      <c r="C311" s="93"/>
      <c r="D311" s="93"/>
      <c r="E311" s="93"/>
      <c r="F311" s="12"/>
      <c r="G311" s="12"/>
    </row>
    <row r="312" spans="1:7" ht="16.5" customHeight="1">
      <c r="A312" s="29" t="s">
        <v>84</v>
      </c>
      <c r="B312" s="42" t="s">
        <v>74</v>
      </c>
      <c r="C312" s="93"/>
      <c r="D312" s="93"/>
      <c r="E312" s="93"/>
      <c r="F312" s="12"/>
      <c r="G312" s="12"/>
    </row>
    <row r="313" spans="1:7" ht="15.75">
      <c r="A313" s="29"/>
      <c r="B313" s="42"/>
      <c r="C313" s="93"/>
      <c r="D313" s="93"/>
      <c r="E313" s="93"/>
      <c r="F313" s="12"/>
      <c r="G313" s="12"/>
    </row>
    <row r="314" spans="1:7" ht="28.5">
      <c r="A314" s="28" t="s">
        <v>152</v>
      </c>
      <c r="B314" s="51" t="s">
        <v>6</v>
      </c>
      <c r="C314" s="147">
        <v>46598</v>
      </c>
      <c r="D314" s="147">
        <v>77444</v>
      </c>
      <c r="E314" s="147">
        <v>17023.7</v>
      </c>
      <c r="F314" s="147">
        <v>17378.07</v>
      </c>
      <c r="G314" s="147">
        <v>17646.7</v>
      </c>
    </row>
    <row r="315" spans="1:7" ht="15.75">
      <c r="A315" s="95" t="s">
        <v>151</v>
      </c>
      <c r="B315" s="51" t="s">
        <v>9</v>
      </c>
      <c r="C315" s="145">
        <f>C314/714092*100</f>
        <v>6.525489712810114</v>
      </c>
      <c r="D315" s="146">
        <f>D314/787714*100</f>
        <v>9.831487062563316</v>
      </c>
      <c r="E315" s="145">
        <f>E314/801851.7</f>
        <v>0.021230484390068638</v>
      </c>
      <c r="F315" s="145">
        <f>F314/816263.4*100</f>
        <v>2.1289782195306075</v>
      </c>
      <c r="G315" s="145">
        <f>G314/830758.1*100</f>
        <v>2.1241682747360513</v>
      </c>
    </row>
    <row r="316" spans="1:7" ht="15.75">
      <c r="A316" s="169" t="s">
        <v>10</v>
      </c>
      <c r="B316" s="170"/>
      <c r="C316" s="170"/>
      <c r="D316" s="170"/>
      <c r="E316" s="170"/>
      <c r="F316" s="170"/>
      <c r="G316" s="171"/>
    </row>
    <row r="317" spans="1:7" ht="15.75">
      <c r="A317" s="172"/>
      <c r="B317" s="173"/>
      <c r="C317" s="173"/>
      <c r="D317" s="173"/>
      <c r="E317" s="173"/>
      <c r="F317" s="173"/>
      <c r="G317" s="174"/>
    </row>
    <row r="318" spans="1:7" ht="43.5">
      <c r="A318" s="28" t="s">
        <v>114</v>
      </c>
      <c r="B318" s="90" t="s">
        <v>41</v>
      </c>
      <c r="C318" s="97">
        <f>C320+C321+C322+C323+C324+C325+C326+C327+C328+C329+C330+C331+C332+C333+C334+C335+C336+C337+C338</f>
        <v>714092</v>
      </c>
      <c r="D318" s="97">
        <f>D320+D321+D322+D323+D324+D325+D326+D327+D328+D329+D330+D331+D332+D333+D334+D335+D336+D337+D338</f>
        <v>787594</v>
      </c>
      <c r="E318" s="97">
        <f>E320+E321+E322+E323+E324+E325+E326+E327+E328+E329+E330+E331+E332+E333+E334+E335+E336+E337+E338</f>
        <v>801731.7</v>
      </c>
      <c r="F318" s="97">
        <f>F320+F321+F322+F323+F324+F325+F326+F327+F328+F329+F330+F331+F332+F333+F334+F335+F336+F337+F338</f>
        <v>816143.4</v>
      </c>
      <c r="G318" s="97">
        <f>G320+G321+G322+G323+G324+G325+G326+G327+G328+G329+G330+G331+G332+G333+G334+G335+G336+G337+G338</f>
        <v>830638.1</v>
      </c>
    </row>
    <row r="319" spans="1:7" ht="30">
      <c r="A319" s="56" t="s">
        <v>98</v>
      </c>
      <c r="B319" s="90"/>
      <c r="C319" s="11"/>
      <c r="D319" s="11"/>
      <c r="E319" s="11"/>
      <c r="F319" s="12"/>
      <c r="G319" s="12"/>
    </row>
    <row r="320" spans="1:7" ht="30">
      <c r="A320" s="55" t="s">
        <v>191</v>
      </c>
      <c r="B320" s="90" t="s">
        <v>41</v>
      </c>
      <c r="C320" s="150">
        <v>0</v>
      </c>
      <c r="D320" s="150">
        <f aca="true" t="shared" si="0" ref="D320:G321">C320+D362-D383</f>
        <v>0</v>
      </c>
      <c r="E320" s="150">
        <f t="shared" si="0"/>
        <v>0</v>
      </c>
      <c r="F320" s="150">
        <f t="shared" si="0"/>
        <v>0</v>
      </c>
      <c r="G320" s="150">
        <f t="shared" si="0"/>
        <v>0</v>
      </c>
    </row>
    <row r="321" spans="1:7" ht="15.75">
      <c r="A321" s="55" t="s">
        <v>210</v>
      </c>
      <c r="B321" s="90" t="s">
        <v>41</v>
      </c>
      <c r="C321" s="151">
        <v>0</v>
      </c>
      <c r="D321" s="150">
        <f t="shared" si="0"/>
        <v>0</v>
      </c>
      <c r="E321" s="151">
        <f t="shared" si="0"/>
        <v>0</v>
      </c>
      <c r="F321" s="151">
        <f t="shared" si="0"/>
        <v>0</v>
      </c>
      <c r="G321" s="151">
        <f t="shared" si="0"/>
        <v>0</v>
      </c>
    </row>
    <row r="322" spans="1:7" ht="15.75">
      <c r="A322" s="55" t="s">
        <v>192</v>
      </c>
      <c r="B322" s="90" t="s">
        <v>41</v>
      </c>
      <c r="C322" s="151"/>
      <c r="D322" s="151">
        <v>0</v>
      </c>
      <c r="E322" s="151">
        <v>0</v>
      </c>
      <c r="F322" s="151">
        <v>0</v>
      </c>
      <c r="G322" s="151">
        <v>0</v>
      </c>
    </row>
    <row r="323" spans="1:7" ht="45">
      <c r="A323" s="55" t="s">
        <v>207</v>
      </c>
      <c r="B323" s="90" t="s">
        <v>41</v>
      </c>
      <c r="C323" s="151">
        <f>20090+83097</f>
        <v>103187</v>
      </c>
      <c r="D323" s="150">
        <f aca="true" t="shared" si="1" ref="D323:G324">C323+D365-D386</f>
        <v>108150</v>
      </c>
      <c r="E323" s="150">
        <f t="shared" si="1"/>
        <v>113150</v>
      </c>
      <c r="F323" s="150">
        <f t="shared" si="1"/>
        <v>118150</v>
      </c>
      <c r="G323" s="150">
        <f t="shared" si="1"/>
        <v>123150</v>
      </c>
    </row>
    <row r="324" spans="1:7" ht="60">
      <c r="A324" s="56" t="s">
        <v>206</v>
      </c>
      <c r="B324" s="90" t="s">
        <v>41</v>
      </c>
      <c r="C324" s="151">
        <v>21480</v>
      </c>
      <c r="D324" s="150">
        <f t="shared" si="1"/>
        <v>21480</v>
      </c>
      <c r="E324" s="150">
        <f t="shared" si="1"/>
        <v>21480</v>
      </c>
      <c r="F324" s="150">
        <f t="shared" si="1"/>
        <v>21480</v>
      </c>
      <c r="G324" s="150">
        <f t="shared" si="1"/>
        <v>21480</v>
      </c>
    </row>
    <row r="325" spans="1:7" ht="15.75">
      <c r="A325" s="55" t="s">
        <v>193</v>
      </c>
      <c r="B325" s="90" t="s">
        <v>41</v>
      </c>
      <c r="C325" s="151">
        <v>0</v>
      </c>
      <c r="D325" s="151">
        <v>0</v>
      </c>
      <c r="E325" s="151">
        <v>0</v>
      </c>
      <c r="F325" s="151">
        <v>0</v>
      </c>
      <c r="G325" s="151">
        <v>0</v>
      </c>
    </row>
    <row r="326" spans="1:7" ht="45">
      <c r="A326" s="55" t="s">
        <v>194</v>
      </c>
      <c r="B326" s="90" t="s">
        <v>41</v>
      </c>
      <c r="C326" s="151">
        <v>7629</v>
      </c>
      <c r="D326" s="150">
        <f>C326+D368-D389</f>
        <v>7709</v>
      </c>
      <c r="E326" s="151">
        <f>D326+E368-E389</f>
        <v>7813</v>
      </c>
      <c r="F326" s="151">
        <f>E326+F368-F389</f>
        <v>7916</v>
      </c>
      <c r="G326" s="151">
        <f>F326+G368-G389</f>
        <v>8024</v>
      </c>
    </row>
    <row r="327" spans="1:7" ht="30">
      <c r="A327" s="57" t="s">
        <v>196</v>
      </c>
      <c r="B327" s="90" t="s">
        <v>41</v>
      </c>
      <c r="C327" s="151">
        <v>0</v>
      </c>
      <c r="D327" s="151">
        <v>0</v>
      </c>
      <c r="E327" s="151">
        <v>0</v>
      </c>
      <c r="F327" s="151">
        <v>0</v>
      </c>
      <c r="G327" s="151">
        <v>0</v>
      </c>
    </row>
    <row r="328" spans="1:7" ht="15.75">
      <c r="A328" s="55" t="s">
        <v>195</v>
      </c>
      <c r="B328" s="90" t="s">
        <v>41</v>
      </c>
      <c r="C328" s="151">
        <v>236752</v>
      </c>
      <c r="D328" s="150">
        <f>C328+D369-D389</f>
        <v>236632</v>
      </c>
      <c r="E328" s="151">
        <f>D328+E370-E391</f>
        <v>236632</v>
      </c>
      <c r="F328" s="151">
        <f>E328+F370-F391</f>
        <v>236632</v>
      </c>
      <c r="G328" s="151">
        <f>F328+G370-G391</f>
        <v>236632</v>
      </c>
    </row>
    <row r="329" spans="1:7" ht="30">
      <c r="A329" s="55" t="s">
        <v>197</v>
      </c>
      <c r="B329" s="90" t="s">
        <v>41</v>
      </c>
      <c r="C329" s="151">
        <v>489</v>
      </c>
      <c r="D329" s="150">
        <f>C329+D370-D390</f>
        <v>489</v>
      </c>
      <c r="E329" s="150">
        <f>D329+E370-E390</f>
        <v>489</v>
      </c>
      <c r="F329" s="150">
        <f>E329+F370-F390</f>
        <v>489</v>
      </c>
      <c r="G329" s="150">
        <f>F329+G370-G390</f>
        <v>489</v>
      </c>
    </row>
    <row r="330" spans="1:7" ht="30">
      <c r="A330" s="56" t="s">
        <v>198</v>
      </c>
      <c r="B330" s="90" t="s">
        <v>41</v>
      </c>
      <c r="C330" s="151">
        <v>0</v>
      </c>
      <c r="D330" s="150">
        <f aca="true" t="shared" si="2" ref="D330:G338">C330+D372-D393</f>
        <v>0</v>
      </c>
      <c r="E330" s="150">
        <f t="shared" si="2"/>
        <v>0</v>
      </c>
      <c r="F330" s="150">
        <f t="shared" si="2"/>
        <v>0</v>
      </c>
      <c r="G330" s="150">
        <f t="shared" si="2"/>
        <v>0</v>
      </c>
    </row>
    <row r="331" spans="1:7" ht="30">
      <c r="A331" s="55" t="s">
        <v>199</v>
      </c>
      <c r="B331" s="90" t="s">
        <v>41</v>
      </c>
      <c r="C331" s="151">
        <f>45297+6176</f>
        <v>51473</v>
      </c>
      <c r="D331" s="150">
        <f t="shared" si="2"/>
        <v>50273</v>
      </c>
      <c r="E331" s="150">
        <f t="shared" si="2"/>
        <v>48973</v>
      </c>
      <c r="F331" s="150">
        <f t="shared" si="2"/>
        <v>47653</v>
      </c>
      <c r="G331" s="150">
        <f t="shared" si="2"/>
        <v>46223</v>
      </c>
    </row>
    <row r="332" spans="1:7" ht="30">
      <c r="A332" s="56" t="s">
        <v>208</v>
      </c>
      <c r="B332" s="90" t="s">
        <v>41</v>
      </c>
      <c r="C332" s="151">
        <v>0</v>
      </c>
      <c r="D332" s="150">
        <f t="shared" si="2"/>
        <v>0</v>
      </c>
      <c r="E332" s="150">
        <f t="shared" si="2"/>
        <v>0</v>
      </c>
      <c r="F332" s="150">
        <f t="shared" si="2"/>
        <v>0</v>
      </c>
      <c r="G332" s="150">
        <f t="shared" si="2"/>
        <v>0</v>
      </c>
    </row>
    <row r="333" spans="1:7" ht="45">
      <c r="A333" s="58" t="s">
        <v>200</v>
      </c>
      <c r="B333" s="90" t="s">
        <v>41</v>
      </c>
      <c r="C333" s="151">
        <v>0</v>
      </c>
      <c r="D333" s="150">
        <f t="shared" si="2"/>
        <v>0</v>
      </c>
      <c r="E333" s="150">
        <f t="shared" si="2"/>
        <v>0</v>
      </c>
      <c r="F333" s="150">
        <f t="shared" si="2"/>
        <v>0</v>
      </c>
      <c r="G333" s="150">
        <f t="shared" si="2"/>
        <v>0</v>
      </c>
    </row>
    <row r="334" spans="1:7" ht="45">
      <c r="A334" s="56" t="s">
        <v>201</v>
      </c>
      <c r="B334" s="51" t="s">
        <v>41</v>
      </c>
      <c r="C334" s="151">
        <v>24621</v>
      </c>
      <c r="D334" s="150">
        <f t="shared" si="2"/>
        <v>89199.4</v>
      </c>
      <c r="E334" s="150">
        <f t="shared" si="2"/>
        <v>95288.09999999999</v>
      </c>
      <c r="F334" s="150">
        <f t="shared" si="2"/>
        <v>101376.79999999999</v>
      </c>
      <c r="G334" s="150">
        <f t="shared" si="2"/>
        <v>107465.49999999999</v>
      </c>
    </row>
    <row r="335" spans="1:7" ht="15.75">
      <c r="A335" s="58" t="s">
        <v>202</v>
      </c>
      <c r="B335" s="51" t="s">
        <v>41</v>
      </c>
      <c r="C335" s="151">
        <v>203029</v>
      </c>
      <c r="D335" s="150">
        <f t="shared" si="2"/>
        <v>206089.6</v>
      </c>
      <c r="E335" s="150">
        <f t="shared" si="2"/>
        <v>208179.6</v>
      </c>
      <c r="F335" s="150">
        <f t="shared" si="2"/>
        <v>210559.6</v>
      </c>
      <c r="G335" s="150">
        <f t="shared" si="2"/>
        <v>213119.6</v>
      </c>
    </row>
    <row r="336" spans="1:7" ht="30" customHeight="1">
      <c r="A336" s="58" t="s">
        <v>203</v>
      </c>
      <c r="B336" s="51" t="s">
        <v>41</v>
      </c>
      <c r="C336" s="151">
        <v>44468</v>
      </c>
      <c r="D336" s="150">
        <f t="shared" si="2"/>
        <v>46468</v>
      </c>
      <c r="E336" s="150">
        <f t="shared" si="2"/>
        <v>48468</v>
      </c>
      <c r="F336" s="150">
        <f t="shared" si="2"/>
        <v>50468</v>
      </c>
      <c r="G336" s="150">
        <f t="shared" si="2"/>
        <v>52468</v>
      </c>
    </row>
    <row r="337" spans="1:7" ht="45">
      <c r="A337" s="58" t="s">
        <v>204</v>
      </c>
      <c r="B337" s="51" t="s">
        <v>41</v>
      </c>
      <c r="C337" s="151">
        <v>20136</v>
      </c>
      <c r="D337" s="150">
        <f t="shared" si="2"/>
        <v>20276</v>
      </c>
      <c r="E337" s="150">
        <f t="shared" si="2"/>
        <v>20431</v>
      </c>
      <c r="F337" s="150">
        <f t="shared" si="2"/>
        <v>20591</v>
      </c>
      <c r="G337" s="150">
        <f t="shared" si="2"/>
        <v>20759</v>
      </c>
    </row>
    <row r="338" spans="1:7" ht="15.75">
      <c r="A338" s="56" t="s">
        <v>205</v>
      </c>
      <c r="B338" s="51" t="s">
        <v>41</v>
      </c>
      <c r="C338" s="151">
        <v>828</v>
      </c>
      <c r="D338" s="150">
        <f t="shared" si="2"/>
        <v>828</v>
      </c>
      <c r="E338" s="150">
        <f t="shared" si="2"/>
        <v>828</v>
      </c>
      <c r="F338" s="150">
        <f t="shared" si="2"/>
        <v>828</v>
      </c>
      <c r="G338" s="150">
        <f t="shared" si="2"/>
        <v>828</v>
      </c>
    </row>
    <row r="339" spans="1:7" ht="30.75" customHeight="1">
      <c r="A339" s="96" t="s">
        <v>115</v>
      </c>
      <c r="B339" s="90" t="s">
        <v>41</v>
      </c>
      <c r="C339" s="151">
        <f>C341+C342+C343+C344+C345+C346+C347+C348+C349+C350+C351+C352+C353+C354+C355+C356+C357+C358+C359</f>
        <v>441693</v>
      </c>
      <c r="D339" s="151">
        <f>C339+D360-D381-D402</f>
        <v>502955</v>
      </c>
      <c r="E339" s="151">
        <f>D339+E360-E381-E402</f>
        <v>504487.7</v>
      </c>
      <c r="F339" s="151">
        <f>E339+F360-F381-F402</f>
        <v>506045.4</v>
      </c>
      <c r="G339" s="151">
        <f>F339+G360-G381-G402</f>
        <v>507437.10000000003</v>
      </c>
    </row>
    <row r="340" spans="1:7" ht="30">
      <c r="A340" s="56" t="s">
        <v>98</v>
      </c>
      <c r="B340" s="90"/>
      <c r="C340" s="151"/>
      <c r="D340" s="151"/>
      <c r="E340" s="151"/>
      <c r="F340" s="151"/>
      <c r="G340" s="151"/>
    </row>
    <row r="341" spans="1:7" ht="30">
      <c r="A341" s="55" t="s">
        <v>191</v>
      </c>
      <c r="B341" s="90" t="s">
        <v>41</v>
      </c>
      <c r="C341" s="152">
        <v>0</v>
      </c>
      <c r="D341" s="151">
        <f aca="true" t="shared" si="3" ref="D341:G350">C341+D362-D383-D404</f>
        <v>0</v>
      </c>
      <c r="E341" s="151">
        <f t="shared" si="3"/>
        <v>0</v>
      </c>
      <c r="F341" s="151">
        <f t="shared" si="3"/>
        <v>0</v>
      </c>
      <c r="G341" s="151">
        <f t="shared" si="3"/>
        <v>0</v>
      </c>
    </row>
    <row r="342" spans="1:7" ht="15.75">
      <c r="A342" s="55" t="s">
        <v>210</v>
      </c>
      <c r="B342" s="90" t="s">
        <v>41</v>
      </c>
      <c r="C342" s="152">
        <v>0</v>
      </c>
      <c r="D342" s="151">
        <f t="shared" si="3"/>
        <v>0</v>
      </c>
      <c r="E342" s="151">
        <f t="shared" si="3"/>
        <v>0</v>
      </c>
      <c r="F342" s="151">
        <f t="shared" si="3"/>
        <v>0</v>
      </c>
      <c r="G342" s="151">
        <f t="shared" si="3"/>
        <v>0</v>
      </c>
    </row>
    <row r="343" spans="1:7" ht="15.75">
      <c r="A343" s="55" t="s">
        <v>192</v>
      </c>
      <c r="B343" s="90" t="s">
        <v>41</v>
      </c>
      <c r="C343" s="152">
        <v>0</v>
      </c>
      <c r="D343" s="151">
        <f t="shared" si="3"/>
        <v>0</v>
      </c>
      <c r="E343" s="151">
        <f t="shared" si="3"/>
        <v>0</v>
      </c>
      <c r="F343" s="151">
        <f t="shared" si="3"/>
        <v>0</v>
      </c>
      <c r="G343" s="151">
        <f t="shared" si="3"/>
        <v>0</v>
      </c>
    </row>
    <row r="344" spans="1:7" ht="45">
      <c r="A344" s="55" t="s">
        <v>207</v>
      </c>
      <c r="B344" s="90" t="s">
        <v>41</v>
      </c>
      <c r="C344" s="151">
        <f>16807+51705</f>
        <v>68512</v>
      </c>
      <c r="D344" s="151">
        <f>C344+D365-D386-D407</f>
        <v>71166</v>
      </c>
      <c r="E344" s="151">
        <f t="shared" si="3"/>
        <v>73755</v>
      </c>
      <c r="F344" s="151">
        <f t="shared" si="3"/>
        <v>76242</v>
      </c>
      <c r="G344" s="151">
        <f t="shared" si="3"/>
        <v>78627</v>
      </c>
    </row>
    <row r="345" spans="1:7" ht="60">
      <c r="A345" s="56" t="s">
        <v>206</v>
      </c>
      <c r="B345" s="90" t="s">
        <v>41</v>
      </c>
      <c r="C345" s="151">
        <v>11181</v>
      </c>
      <c r="D345" s="151">
        <f t="shared" si="3"/>
        <v>11181</v>
      </c>
      <c r="E345" s="151">
        <f t="shared" si="3"/>
        <v>11181</v>
      </c>
      <c r="F345" s="151">
        <f t="shared" si="3"/>
        <v>11181</v>
      </c>
      <c r="G345" s="151">
        <f t="shared" si="3"/>
        <v>11181</v>
      </c>
    </row>
    <row r="346" spans="1:7" ht="15.75">
      <c r="A346" s="55" t="s">
        <v>193</v>
      </c>
      <c r="B346" s="90" t="s">
        <v>41</v>
      </c>
      <c r="C346" s="152">
        <v>0</v>
      </c>
      <c r="D346" s="151">
        <f t="shared" si="3"/>
        <v>0</v>
      </c>
      <c r="E346" s="151">
        <f t="shared" si="3"/>
        <v>0</v>
      </c>
      <c r="F346" s="151">
        <f t="shared" si="3"/>
        <v>0</v>
      </c>
      <c r="G346" s="151">
        <f t="shared" si="3"/>
        <v>0</v>
      </c>
    </row>
    <row r="347" spans="1:7" ht="45">
      <c r="A347" s="55" t="s">
        <v>194</v>
      </c>
      <c r="B347" s="90" t="s">
        <v>41</v>
      </c>
      <c r="C347" s="151">
        <v>3285</v>
      </c>
      <c r="D347" s="151">
        <f t="shared" si="3"/>
        <v>3153</v>
      </c>
      <c r="E347" s="151">
        <f t="shared" si="3"/>
        <v>3039</v>
      </c>
      <c r="F347" s="151">
        <f t="shared" si="3"/>
        <v>2918</v>
      </c>
      <c r="G347" s="151">
        <f t="shared" si="3"/>
        <v>2796</v>
      </c>
    </row>
    <row r="348" spans="1:7" ht="30">
      <c r="A348" s="57" t="s">
        <v>196</v>
      </c>
      <c r="B348" s="90" t="s">
        <v>41</v>
      </c>
      <c r="C348" s="152">
        <v>0</v>
      </c>
      <c r="D348" s="151">
        <f t="shared" si="3"/>
        <v>0</v>
      </c>
      <c r="E348" s="151">
        <f t="shared" si="3"/>
        <v>0</v>
      </c>
      <c r="F348" s="151">
        <f t="shared" si="3"/>
        <v>0</v>
      </c>
      <c r="G348" s="151">
        <f t="shared" si="3"/>
        <v>0</v>
      </c>
    </row>
    <row r="349" spans="1:7" ht="15.75">
      <c r="A349" s="55" t="s">
        <v>195</v>
      </c>
      <c r="B349" s="90" t="s">
        <v>41</v>
      </c>
      <c r="C349" s="151">
        <v>212465</v>
      </c>
      <c r="D349" s="151">
        <f t="shared" si="3"/>
        <v>212465</v>
      </c>
      <c r="E349" s="151">
        <f t="shared" si="3"/>
        <v>212465</v>
      </c>
      <c r="F349" s="151">
        <f t="shared" si="3"/>
        <v>212465</v>
      </c>
      <c r="G349" s="151">
        <f t="shared" si="3"/>
        <v>212465</v>
      </c>
    </row>
    <row r="350" spans="1:7" ht="30">
      <c r="A350" s="55" t="s">
        <v>197</v>
      </c>
      <c r="B350" s="90" t="s">
        <v>41</v>
      </c>
      <c r="C350" s="151">
        <v>309</v>
      </c>
      <c r="D350" s="151">
        <f t="shared" si="3"/>
        <v>234</v>
      </c>
      <c r="E350" s="151">
        <f t="shared" si="3"/>
        <v>159</v>
      </c>
      <c r="F350" s="151">
        <f t="shared" si="3"/>
        <v>84</v>
      </c>
      <c r="G350" s="151">
        <f t="shared" si="3"/>
        <v>9</v>
      </c>
    </row>
    <row r="351" spans="1:7" ht="30">
      <c r="A351" s="56" t="s">
        <v>198</v>
      </c>
      <c r="B351" s="90" t="s">
        <v>41</v>
      </c>
      <c r="C351" s="151">
        <v>0</v>
      </c>
      <c r="D351" s="151"/>
      <c r="E351" s="151"/>
      <c r="F351" s="151"/>
      <c r="G351" s="151"/>
    </row>
    <row r="352" spans="1:7" ht="30">
      <c r="A352" s="55" t="s">
        <v>199</v>
      </c>
      <c r="B352" s="90" t="s">
        <v>41</v>
      </c>
      <c r="C352" s="151">
        <f>34696+698</f>
        <v>35394</v>
      </c>
      <c r="D352" s="151">
        <f>C352+D373-D394-D415</f>
        <v>34083</v>
      </c>
      <c r="E352" s="151">
        <f>D352+E373-E394-E415</f>
        <v>32667</v>
      </c>
      <c r="F352" s="151">
        <f>E352+F373-F394-F415</f>
        <v>31226</v>
      </c>
      <c r="G352" s="151">
        <f>F352+G373-G394-G415</f>
        <v>29670</v>
      </c>
    </row>
    <row r="353" spans="1:7" ht="30">
      <c r="A353" s="56" t="s">
        <v>208</v>
      </c>
      <c r="B353" s="90" t="s">
        <v>41</v>
      </c>
      <c r="C353" s="152">
        <v>0</v>
      </c>
      <c r="D353" s="151"/>
      <c r="E353" s="151"/>
      <c r="F353" s="151"/>
      <c r="G353" s="151"/>
    </row>
    <row r="354" spans="1:7" ht="45">
      <c r="A354" s="58" t="s">
        <v>200</v>
      </c>
      <c r="B354" s="90" t="s">
        <v>41</v>
      </c>
      <c r="C354" s="152">
        <v>0</v>
      </c>
      <c r="D354" s="151"/>
      <c r="E354" s="151"/>
      <c r="F354" s="151"/>
      <c r="G354" s="151"/>
    </row>
    <row r="355" spans="1:7" ht="45">
      <c r="A355" s="56" t="s">
        <v>201</v>
      </c>
      <c r="B355" s="51" t="s">
        <v>41</v>
      </c>
      <c r="C355" s="151">
        <v>9715</v>
      </c>
      <c r="D355" s="151">
        <f aca="true" t="shared" si="4" ref="D355:G359">C355+D376-D397-D418</f>
        <v>73543.4</v>
      </c>
      <c r="E355" s="151">
        <f t="shared" si="4"/>
        <v>78842.09999999999</v>
      </c>
      <c r="F355" s="151">
        <f t="shared" si="4"/>
        <v>84100.79999999999</v>
      </c>
      <c r="G355" s="151">
        <f t="shared" si="4"/>
        <v>89319.49999999999</v>
      </c>
    </row>
    <row r="356" spans="1:7" ht="15.75">
      <c r="A356" s="58" t="s">
        <v>202</v>
      </c>
      <c r="B356" s="51" t="s">
        <v>41</v>
      </c>
      <c r="C356" s="151">
        <v>82155</v>
      </c>
      <c r="D356" s="151">
        <f t="shared" si="4"/>
        <v>79130.6</v>
      </c>
      <c r="E356" s="151">
        <f t="shared" si="4"/>
        <v>75073.6</v>
      </c>
      <c r="F356" s="151">
        <f t="shared" si="4"/>
        <v>71241.6</v>
      </c>
      <c r="G356" s="151">
        <f t="shared" si="4"/>
        <v>67524.6</v>
      </c>
    </row>
    <row r="357" spans="1:7" ht="28.5" customHeight="1">
      <c r="A357" s="58" t="s">
        <v>203</v>
      </c>
      <c r="B357" s="51" t="s">
        <v>41</v>
      </c>
      <c r="C357" s="151">
        <v>17499</v>
      </c>
      <c r="D357" s="151">
        <f t="shared" si="4"/>
        <v>16900</v>
      </c>
      <c r="E357" s="151">
        <f t="shared" si="4"/>
        <v>16273</v>
      </c>
      <c r="F357" s="151">
        <f t="shared" si="4"/>
        <v>15618</v>
      </c>
      <c r="G357" s="151">
        <f t="shared" si="4"/>
        <v>14935</v>
      </c>
    </row>
    <row r="358" spans="1:7" ht="45">
      <c r="A358" s="58" t="s">
        <v>204</v>
      </c>
      <c r="B358" s="51" t="s">
        <v>41</v>
      </c>
      <c r="C358" s="151">
        <v>1178</v>
      </c>
      <c r="D358" s="151">
        <f t="shared" si="4"/>
        <v>1099</v>
      </c>
      <c r="E358" s="151">
        <f t="shared" si="4"/>
        <v>1033</v>
      </c>
      <c r="F358" s="151">
        <f t="shared" si="4"/>
        <v>969</v>
      </c>
      <c r="G358" s="151">
        <f t="shared" si="4"/>
        <v>910</v>
      </c>
    </row>
    <row r="359" spans="1:7" ht="15.75">
      <c r="A359" s="56" t="s">
        <v>205</v>
      </c>
      <c r="B359" s="51" t="s">
        <v>41</v>
      </c>
      <c r="C359" s="152">
        <v>0</v>
      </c>
      <c r="D359" s="151">
        <f t="shared" si="4"/>
        <v>0</v>
      </c>
      <c r="E359" s="151">
        <f t="shared" si="4"/>
        <v>0</v>
      </c>
      <c r="F359" s="151">
        <f t="shared" si="4"/>
        <v>0</v>
      </c>
      <c r="G359" s="151">
        <f t="shared" si="4"/>
        <v>0</v>
      </c>
    </row>
    <row r="360" spans="1:7" ht="33.75" customHeight="1">
      <c r="A360" s="97" t="s">
        <v>113</v>
      </c>
      <c r="B360" s="90" t="s">
        <v>41</v>
      </c>
      <c r="C360" s="151">
        <f>C362+C363+C364+C365+C366+C367+C368+C369+C370+C371+C372+C373+C374+C375+C376+C377+C378+C379+C380</f>
        <v>46598</v>
      </c>
      <c r="D360" s="151">
        <f>D362+D363+D364+D365+D366+D367+D368+D369+D370+D371+D372+D373+D374+D375+D376+D377+D378+D379+D380</f>
        <v>77444</v>
      </c>
      <c r="E360" s="151">
        <f>E362+E363+E364+E365+E366+E367+E368+E369+E370+E371+E372+E373+E374+E375+E376+E377+E378+E379+E380</f>
        <v>17023.7</v>
      </c>
      <c r="F360" s="151">
        <f>F362+F363+F364+F365+F366+F367+F368+F369+F370+F371+F372+F373+F374+F375+F376+F377+F378+F379+F380</f>
        <v>17378.7</v>
      </c>
      <c r="G360" s="151">
        <f>G362+G363+G364+G365+G366+G367+G368+G369+G370+G371+G372+G373+G374+G375+G376+G377+G378+G379+G380</f>
        <v>17646.7</v>
      </c>
    </row>
    <row r="361" spans="1:7" ht="30">
      <c r="A361" s="56" t="s">
        <v>98</v>
      </c>
      <c r="B361" s="90"/>
      <c r="C361" s="151"/>
      <c r="D361" s="151"/>
      <c r="E361" s="151"/>
      <c r="F361" s="151"/>
      <c r="G361" s="151"/>
    </row>
    <row r="362" spans="1:7" ht="30">
      <c r="A362" s="55" t="s">
        <v>191</v>
      </c>
      <c r="B362" s="90" t="s">
        <v>41</v>
      </c>
      <c r="C362" s="152">
        <v>0</v>
      </c>
      <c r="D362" s="105">
        <f>C362*0.855</f>
        <v>0</v>
      </c>
      <c r="E362" s="105">
        <f>D362*0.912</f>
        <v>0</v>
      </c>
      <c r="F362" s="105">
        <f>E362*0.957</f>
        <v>0</v>
      </c>
      <c r="G362" s="105">
        <f>F362*0.978</f>
        <v>0</v>
      </c>
    </row>
    <row r="363" spans="1:7" ht="15.75">
      <c r="A363" s="55" t="s">
        <v>210</v>
      </c>
      <c r="B363" s="90" t="s">
        <v>41</v>
      </c>
      <c r="C363" s="152">
        <v>0</v>
      </c>
      <c r="D363" s="152">
        <v>0</v>
      </c>
      <c r="E363" s="152">
        <v>0</v>
      </c>
      <c r="F363" s="152">
        <v>0</v>
      </c>
      <c r="G363" s="152">
        <v>0</v>
      </c>
    </row>
    <row r="364" spans="1:7" ht="15.75">
      <c r="A364" s="55" t="s">
        <v>192</v>
      </c>
      <c r="B364" s="90" t="s">
        <v>41</v>
      </c>
      <c r="C364" s="151">
        <v>0</v>
      </c>
      <c r="D364" s="151">
        <v>0</v>
      </c>
      <c r="E364" s="151">
        <v>0</v>
      </c>
      <c r="F364" s="151">
        <v>0</v>
      </c>
      <c r="G364" s="151">
        <v>0</v>
      </c>
    </row>
    <row r="365" spans="1:7" ht="45">
      <c r="A365" s="55" t="s">
        <v>207</v>
      </c>
      <c r="B365" s="90" t="s">
        <v>41</v>
      </c>
      <c r="C365" s="151">
        <f>920+16002</f>
        <v>16922</v>
      </c>
      <c r="D365" s="151">
        <v>4963</v>
      </c>
      <c r="E365" s="151">
        <v>5000</v>
      </c>
      <c r="F365" s="152">
        <v>5000</v>
      </c>
      <c r="G365" s="152">
        <v>5000</v>
      </c>
    </row>
    <row r="366" spans="1:7" ht="60">
      <c r="A366" s="56" t="s">
        <v>206</v>
      </c>
      <c r="B366" s="90" t="s">
        <v>41</v>
      </c>
      <c r="C366" s="152">
        <v>0</v>
      </c>
      <c r="D366" s="152">
        <v>0</v>
      </c>
      <c r="E366" s="152">
        <v>0</v>
      </c>
      <c r="F366" s="152">
        <v>0</v>
      </c>
      <c r="G366" s="152">
        <v>0</v>
      </c>
    </row>
    <row r="367" spans="1:7" ht="21.75" customHeight="1">
      <c r="A367" s="55" t="s">
        <v>193</v>
      </c>
      <c r="B367" s="90" t="s">
        <v>41</v>
      </c>
      <c r="C367" s="152">
        <v>0</v>
      </c>
      <c r="D367" s="152">
        <v>0</v>
      </c>
      <c r="E367" s="152">
        <v>0</v>
      </c>
      <c r="F367" s="152">
        <v>0</v>
      </c>
      <c r="G367" s="152">
        <v>0</v>
      </c>
    </row>
    <row r="368" spans="1:7" ht="45">
      <c r="A368" s="55" t="s">
        <v>194</v>
      </c>
      <c r="B368" s="90" t="s">
        <v>41</v>
      </c>
      <c r="C368" s="151">
        <v>270</v>
      </c>
      <c r="D368" s="151">
        <v>200</v>
      </c>
      <c r="E368" s="151">
        <v>230</v>
      </c>
      <c r="F368" s="151">
        <v>240</v>
      </c>
      <c r="G368" s="151">
        <v>250</v>
      </c>
    </row>
    <row r="369" spans="1:7" ht="30">
      <c r="A369" s="57" t="s">
        <v>196</v>
      </c>
      <c r="B369" s="90" t="s">
        <v>41</v>
      </c>
      <c r="C369" s="152">
        <v>0</v>
      </c>
      <c r="D369" s="152">
        <v>0</v>
      </c>
      <c r="E369" s="152">
        <v>0</v>
      </c>
      <c r="F369" s="152">
        <v>0</v>
      </c>
      <c r="G369" s="152">
        <v>0</v>
      </c>
    </row>
    <row r="370" spans="1:7" ht="15.75">
      <c r="A370" s="55" t="s">
        <v>195</v>
      </c>
      <c r="B370" s="90" t="s">
        <v>41</v>
      </c>
      <c r="C370" s="152">
        <v>0</v>
      </c>
      <c r="D370" s="152">
        <v>0</v>
      </c>
      <c r="E370" s="152">
        <v>0</v>
      </c>
      <c r="F370" s="152">
        <v>0</v>
      </c>
      <c r="G370" s="152">
        <v>0</v>
      </c>
    </row>
    <row r="371" spans="1:7" ht="30">
      <c r="A371" s="55" t="s">
        <v>197</v>
      </c>
      <c r="B371" s="90" t="s">
        <v>41</v>
      </c>
      <c r="C371" s="152">
        <v>0</v>
      </c>
      <c r="D371" s="152">
        <v>0</v>
      </c>
      <c r="E371" s="152">
        <v>0</v>
      </c>
      <c r="F371" s="152">
        <v>0</v>
      </c>
      <c r="G371" s="152">
        <v>0</v>
      </c>
    </row>
    <row r="372" spans="1:7" ht="16.5" customHeight="1">
      <c r="A372" s="56" t="s">
        <v>198</v>
      </c>
      <c r="B372" s="90" t="s">
        <v>41</v>
      </c>
      <c r="C372" s="152">
        <v>0</v>
      </c>
      <c r="D372" s="152">
        <v>0</v>
      </c>
      <c r="E372" s="152">
        <v>0</v>
      </c>
      <c r="F372" s="152">
        <v>0</v>
      </c>
      <c r="G372" s="152">
        <v>0</v>
      </c>
    </row>
    <row r="373" spans="1:7" ht="27" customHeight="1">
      <c r="A373" s="55" t="s">
        <v>199</v>
      </c>
      <c r="B373" s="90" t="s">
        <v>41</v>
      </c>
      <c r="C373" s="151">
        <v>1175</v>
      </c>
      <c r="D373" s="151">
        <v>1200</v>
      </c>
      <c r="E373" s="151">
        <v>1250</v>
      </c>
      <c r="F373" s="151">
        <v>1300</v>
      </c>
      <c r="G373" s="151">
        <v>1350</v>
      </c>
    </row>
    <row r="374" spans="1:7" ht="30">
      <c r="A374" s="56" t="s">
        <v>208</v>
      </c>
      <c r="B374" s="90" t="s">
        <v>41</v>
      </c>
      <c r="C374" s="152">
        <v>0</v>
      </c>
      <c r="D374" s="152">
        <v>0</v>
      </c>
      <c r="E374" s="152">
        <v>0</v>
      </c>
      <c r="F374" s="152">
        <v>0</v>
      </c>
      <c r="G374" s="152">
        <v>0</v>
      </c>
    </row>
    <row r="375" spans="1:7" ht="26.25" customHeight="1">
      <c r="A375" s="58" t="s">
        <v>200</v>
      </c>
      <c r="B375" s="90" t="s">
        <v>41</v>
      </c>
      <c r="C375" s="152">
        <v>0</v>
      </c>
      <c r="D375" s="152">
        <v>0</v>
      </c>
      <c r="E375" s="152">
        <v>0</v>
      </c>
      <c r="F375" s="152">
        <v>0</v>
      </c>
      <c r="G375" s="152">
        <v>0</v>
      </c>
    </row>
    <row r="376" spans="1:7" ht="45">
      <c r="A376" s="56" t="s">
        <v>201</v>
      </c>
      <c r="B376" s="51" t="s">
        <v>41</v>
      </c>
      <c r="C376" s="151">
        <v>24810</v>
      </c>
      <c r="D376" s="151">
        <v>64979.9</v>
      </c>
      <c r="E376" s="151">
        <v>6138.7</v>
      </c>
      <c r="F376" s="151">
        <v>6138.7</v>
      </c>
      <c r="G376" s="151">
        <v>6138.7</v>
      </c>
    </row>
    <row r="377" spans="1:7" ht="15.75">
      <c r="A377" s="58" t="s">
        <v>202</v>
      </c>
      <c r="B377" s="51" t="s">
        <v>41</v>
      </c>
      <c r="C377" s="151">
        <v>1716</v>
      </c>
      <c r="D377" s="151">
        <v>3931.1</v>
      </c>
      <c r="E377" s="151">
        <v>2220</v>
      </c>
      <c r="F377" s="151">
        <v>2500</v>
      </c>
      <c r="G377" s="151">
        <v>2700</v>
      </c>
    </row>
    <row r="378" spans="1:7" ht="45" customHeight="1">
      <c r="A378" s="58" t="s">
        <v>203</v>
      </c>
      <c r="B378" s="51" t="s">
        <v>41</v>
      </c>
      <c r="C378" s="151">
        <v>1170</v>
      </c>
      <c r="D378" s="151">
        <v>2000</v>
      </c>
      <c r="E378" s="151">
        <v>2000</v>
      </c>
      <c r="F378" s="151">
        <v>2000</v>
      </c>
      <c r="G378" s="151">
        <v>2000</v>
      </c>
    </row>
    <row r="379" spans="1:7" ht="45">
      <c r="A379" s="58" t="s">
        <v>204</v>
      </c>
      <c r="B379" s="51" t="s">
        <v>41</v>
      </c>
      <c r="C379" s="151">
        <f>218+317</f>
        <v>535</v>
      </c>
      <c r="D379" s="151">
        <v>170</v>
      </c>
      <c r="E379" s="151">
        <v>185</v>
      </c>
      <c r="F379" s="151">
        <v>200</v>
      </c>
      <c r="G379" s="151">
        <v>208</v>
      </c>
    </row>
    <row r="380" spans="1:7" ht="15.75">
      <c r="A380" s="56" t="s">
        <v>205</v>
      </c>
      <c r="B380" s="51" t="s">
        <v>41</v>
      </c>
      <c r="C380" s="152">
        <v>0</v>
      </c>
      <c r="D380" s="152">
        <v>0</v>
      </c>
      <c r="E380" s="152">
        <v>0</v>
      </c>
      <c r="F380" s="152">
        <v>0</v>
      </c>
      <c r="G380" s="152">
        <v>0</v>
      </c>
    </row>
    <row r="381" spans="1:7" ht="33" customHeight="1">
      <c r="A381" s="96" t="s">
        <v>48</v>
      </c>
      <c r="B381" s="90" t="s">
        <v>41</v>
      </c>
      <c r="C381" s="151">
        <f>C383+C384+C385+C386+C387+C388+C389+C390+C391+C392+C393+C394+C395+C396+C397+C398+C399+C400+C401</f>
        <v>20510</v>
      </c>
      <c r="D381" s="151">
        <f>D383+D384+D385+D386+D387+D388+D389+D390+D391+D392+D393+D394+D395+D396+D397+D398+D399+D400+D401</f>
        <v>3822</v>
      </c>
      <c r="E381" s="151">
        <f>E383+E384+E385+E386+E387+E388+E389+E390+E391+E392+E393+E394+E395+E396+E397+E398+E399+E400+E401</f>
        <v>2886</v>
      </c>
      <c r="F381" s="151">
        <f>F383+F384+F385+F386+F387+F388+F389+F390+F391+F392+F393+F394+F395+F396+F397+F398+F399+F400+F401</f>
        <v>2967</v>
      </c>
      <c r="G381" s="151">
        <f>G383+G384+G385+G386+G387+G388+G389+G390+G391+G392+G393+G394+G395+G396+G397+G398+G399+G400+G401</f>
        <v>3152</v>
      </c>
    </row>
    <row r="382" spans="1:7" ht="35.25" customHeight="1">
      <c r="A382" s="56" t="s">
        <v>98</v>
      </c>
      <c r="B382" s="90"/>
      <c r="C382" s="151"/>
      <c r="D382" s="151"/>
      <c r="E382" s="151"/>
      <c r="F382" s="151"/>
      <c r="G382" s="151"/>
    </row>
    <row r="383" spans="1:7" ht="30">
      <c r="A383" s="55" t="s">
        <v>191</v>
      </c>
      <c r="B383" s="90" t="s">
        <v>41</v>
      </c>
      <c r="C383" s="152">
        <v>0</v>
      </c>
      <c r="D383" s="152">
        <v>0</v>
      </c>
      <c r="E383" s="152">
        <v>0</v>
      </c>
      <c r="F383" s="152">
        <v>0</v>
      </c>
      <c r="G383" s="152">
        <v>0</v>
      </c>
    </row>
    <row r="384" spans="1:7" ht="15.75">
      <c r="A384" s="55" t="s">
        <v>210</v>
      </c>
      <c r="B384" s="90" t="s">
        <v>41</v>
      </c>
      <c r="C384" s="152">
        <v>0</v>
      </c>
      <c r="D384" s="152">
        <v>0</v>
      </c>
      <c r="E384" s="152">
        <v>0</v>
      </c>
      <c r="F384" s="152">
        <v>0</v>
      </c>
      <c r="G384" s="152">
        <v>0</v>
      </c>
    </row>
    <row r="385" spans="1:7" ht="15.75">
      <c r="A385" s="55" t="s">
        <v>192</v>
      </c>
      <c r="B385" s="90" t="s">
        <v>41</v>
      </c>
      <c r="C385" s="152">
        <v>0</v>
      </c>
      <c r="D385" s="152">
        <v>0</v>
      </c>
      <c r="E385" s="152">
        <v>0</v>
      </c>
      <c r="F385" s="152">
        <v>0</v>
      </c>
      <c r="G385" s="152">
        <v>0</v>
      </c>
    </row>
    <row r="386" spans="1:7" ht="26.25" customHeight="1">
      <c r="A386" s="55" t="s">
        <v>207</v>
      </c>
      <c r="B386" s="90" t="s">
        <v>41</v>
      </c>
      <c r="C386" s="152">
        <v>0</v>
      </c>
      <c r="D386" s="152">
        <v>0</v>
      </c>
      <c r="E386" s="152">
        <v>0</v>
      </c>
      <c r="F386" s="152">
        <v>0</v>
      </c>
      <c r="G386" s="152">
        <v>0</v>
      </c>
    </row>
    <row r="387" spans="1:7" ht="60">
      <c r="A387" s="56" t="s">
        <v>206</v>
      </c>
      <c r="B387" s="90" t="s">
        <v>41</v>
      </c>
      <c r="C387" s="152">
        <v>0</v>
      </c>
      <c r="D387" s="152">
        <v>0</v>
      </c>
      <c r="E387" s="152">
        <v>0</v>
      </c>
      <c r="F387" s="152">
        <v>0</v>
      </c>
      <c r="G387" s="152">
        <v>0</v>
      </c>
    </row>
    <row r="388" spans="1:7" ht="15.75">
      <c r="A388" s="55" t="s">
        <v>193</v>
      </c>
      <c r="B388" s="90" t="s">
        <v>41</v>
      </c>
      <c r="C388" s="152">
        <v>0</v>
      </c>
      <c r="D388" s="152">
        <v>0</v>
      </c>
      <c r="E388" s="152">
        <v>0</v>
      </c>
      <c r="F388" s="152">
        <v>0</v>
      </c>
      <c r="G388" s="152">
        <v>0</v>
      </c>
    </row>
    <row r="389" spans="1:7" ht="45">
      <c r="A389" s="55" t="s">
        <v>194</v>
      </c>
      <c r="B389" s="90" t="s">
        <v>41</v>
      </c>
      <c r="C389" s="151">
        <v>117</v>
      </c>
      <c r="D389" s="152">
        <v>120</v>
      </c>
      <c r="E389" s="152">
        <v>126</v>
      </c>
      <c r="F389" s="152">
        <v>137</v>
      </c>
      <c r="G389" s="152">
        <v>142</v>
      </c>
    </row>
    <row r="390" spans="1:7" ht="30">
      <c r="A390" s="57" t="s">
        <v>196</v>
      </c>
      <c r="B390" s="90" t="s">
        <v>41</v>
      </c>
      <c r="C390" s="152">
        <v>0</v>
      </c>
      <c r="D390" s="152">
        <v>0</v>
      </c>
      <c r="E390" s="152">
        <v>0</v>
      </c>
      <c r="F390" s="152">
        <v>0</v>
      </c>
      <c r="G390" s="152">
        <v>0</v>
      </c>
    </row>
    <row r="391" spans="1:7" ht="15.75">
      <c r="A391" s="55" t="s">
        <v>195</v>
      </c>
      <c r="B391" s="90" t="s">
        <v>41</v>
      </c>
      <c r="C391" s="152">
        <v>0</v>
      </c>
      <c r="D391" s="152">
        <v>0</v>
      </c>
      <c r="E391" s="152">
        <v>0</v>
      </c>
      <c r="F391" s="152">
        <v>0</v>
      </c>
      <c r="G391" s="152">
        <v>0</v>
      </c>
    </row>
    <row r="392" spans="1:7" ht="30">
      <c r="A392" s="55" t="s">
        <v>197</v>
      </c>
      <c r="B392" s="90" t="s">
        <v>41</v>
      </c>
      <c r="C392" s="152">
        <v>0</v>
      </c>
      <c r="D392" s="152">
        <v>0</v>
      </c>
      <c r="E392" s="152">
        <v>0</v>
      </c>
      <c r="F392" s="152">
        <v>0</v>
      </c>
      <c r="G392" s="152">
        <v>0</v>
      </c>
    </row>
    <row r="393" spans="1:7" ht="30">
      <c r="A393" s="56" t="s">
        <v>198</v>
      </c>
      <c r="B393" s="90" t="s">
        <v>41</v>
      </c>
      <c r="C393" s="152">
        <v>0</v>
      </c>
      <c r="D393" s="152">
        <v>0</v>
      </c>
      <c r="E393" s="152">
        <v>0</v>
      </c>
      <c r="F393" s="152">
        <v>0</v>
      </c>
      <c r="G393" s="152">
        <v>0</v>
      </c>
    </row>
    <row r="394" spans="1:7" ht="30">
      <c r="A394" s="55" t="s">
        <v>199</v>
      </c>
      <c r="B394" s="90" t="s">
        <v>41</v>
      </c>
      <c r="C394" s="151">
        <v>2393</v>
      </c>
      <c r="D394" s="151">
        <v>2400</v>
      </c>
      <c r="E394" s="151">
        <v>2550</v>
      </c>
      <c r="F394" s="151">
        <v>2620</v>
      </c>
      <c r="G394" s="151">
        <v>2780</v>
      </c>
    </row>
    <row r="395" spans="1:7" ht="30">
      <c r="A395" s="56" t="s">
        <v>208</v>
      </c>
      <c r="B395" s="90" t="s">
        <v>41</v>
      </c>
      <c r="C395" s="152">
        <v>0</v>
      </c>
      <c r="D395" s="152">
        <v>0</v>
      </c>
      <c r="E395" s="152">
        <v>0</v>
      </c>
      <c r="F395" s="152">
        <v>0</v>
      </c>
      <c r="G395" s="152">
        <v>0</v>
      </c>
    </row>
    <row r="396" spans="1:7" ht="45">
      <c r="A396" s="58" t="s">
        <v>200</v>
      </c>
      <c r="B396" s="90" t="s">
        <v>41</v>
      </c>
      <c r="C396" s="152">
        <v>0</v>
      </c>
      <c r="D396" s="152">
        <v>0</v>
      </c>
      <c r="E396" s="152">
        <v>0</v>
      </c>
      <c r="F396" s="152">
        <v>0</v>
      </c>
      <c r="G396" s="152">
        <v>0</v>
      </c>
    </row>
    <row r="397" spans="1:7" ht="45">
      <c r="A397" s="56" t="s">
        <v>201</v>
      </c>
      <c r="B397" s="51" t="s">
        <v>41</v>
      </c>
      <c r="C397" s="151">
        <v>17787</v>
      </c>
      <c r="D397" s="151">
        <v>401.5</v>
      </c>
      <c r="E397" s="151">
        <v>50</v>
      </c>
      <c r="F397" s="151">
        <f>10+40</f>
        <v>50</v>
      </c>
      <c r="G397" s="151">
        <f>10+40</f>
        <v>50</v>
      </c>
    </row>
    <row r="398" spans="1:7" ht="15.75">
      <c r="A398" s="58" t="s">
        <v>202</v>
      </c>
      <c r="B398" s="51" t="s">
        <v>41</v>
      </c>
      <c r="C398" s="151">
        <v>211</v>
      </c>
      <c r="D398" s="151">
        <v>870.5</v>
      </c>
      <c r="E398" s="151">
        <v>130</v>
      </c>
      <c r="F398" s="151">
        <v>120</v>
      </c>
      <c r="G398" s="151">
        <v>140</v>
      </c>
    </row>
    <row r="399" spans="1:7" ht="30">
      <c r="A399" s="58" t="s">
        <v>203</v>
      </c>
      <c r="B399" s="51" t="s">
        <v>41</v>
      </c>
      <c r="C399" s="152">
        <v>0</v>
      </c>
      <c r="D399" s="152">
        <v>0</v>
      </c>
      <c r="E399" s="152">
        <v>0</v>
      </c>
      <c r="F399" s="152">
        <v>0</v>
      </c>
      <c r="G399" s="152">
        <v>0</v>
      </c>
    </row>
    <row r="400" spans="1:7" ht="39.75" customHeight="1">
      <c r="A400" s="58" t="s">
        <v>204</v>
      </c>
      <c r="B400" s="51" t="s">
        <v>41</v>
      </c>
      <c r="C400" s="151">
        <v>2</v>
      </c>
      <c r="D400" s="151">
        <v>30</v>
      </c>
      <c r="E400" s="151">
        <v>30</v>
      </c>
      <c r="F400" s="151">
        <v>40</v>
      </c>
      <c r="G400" s="151">
        <v>40</v>
      </c>
    </row>
    <row r="401" spans="1:7" ht="15.75">
      <c r="A401" s="56" t="s">
        <v>205</v>
      </c>
      <c r="B401" s="51" t="s">
        <v>41</v>
      </c>
      <c r="C401" s="152">
        <v>0</v>
      </c>
      <c r="D401" s="152">
        <v>0</v>
      </c>
      <c r="E401" s="152">
        <v>0</v>
      </c>
      <c r="F401" s="152">
        <v>0</v>
      </c>
      <c r="G401" s="152">
        <v>0</v>
      </c>
    </row>
    <row r="402" spans="1:7" ht="43.5">
      <c r="A402" s="96" t="s">
        <v>119</v>
      </c>
      <c r="B402" s="90" t="s">
        <v>41</v>
      </c>
      <c r="C402" s="151">
        <f>C404+C405+C406+C407+C408+C409+C410+C411+C412+C413+C414+C415+C416+C417+C418+C419+C420+C421+C422</f>
        <v>12131</v>
      </c>
      <c r="D402" s="151">
        <f>D404+D405+D406+D407+D408+D409+D410+D411+D412+D413+D414+D415+D416+D417+D418+D419+D420+D421+D422</f>
        <v>12360</v>
      </c>
      <c r="E402" s="151">
        <f>E404+E405+E406+E407+E408+E409+E410+E411+E412+E413+E414+E415+E416+E417+E418+E419+E420+E421+E422</f>
        <v>12605</v>
      </c>
      <c r="F402" s="151">
        <f>F404+F405+F406+F407+F408+F409+F410+F411+F412+F413+F414+F415+F416+F417+F418+F419+F420+F421+F422</f>
        <v>12854</v>
      </c>
      <c r="G402" s="151">
        <f>G404+G405+G406+G407+G408+G409+G410+G411+G412+G413+G414+G415+G416+G417+G418+G419+G420+G421+G422</f>
        <v>13103</v>
      </c>
    </row>
    <row r="403" spans="1:7" ht="30">
      <c r="A403" s="56" t="s">
        <v>98</v>
      </c>
      <c r="B403" s="90"/>
      <c r="C403" s="151"/>
      <c r="D403" s="151"/>
      <c r="E403" s="151"/>
      <c r="F403" s="151"/>
      <c r="G403" s="151"/>
    </row>
    <row r="404" spans="1:7" ht="30">
      <c r="A404" s="55" t="s">
        <v>191</v>
      </c>
      <c r="B404" s="90" t="s">
        <v>41</v>
      </c>
      <c r="C404" s="152">
        <v>0</v>
      </c>
      <c r="D404" s="152">
        <v>0</v>
      </c>
      <c r="E404" s="152">
        <v>0</v>
      </c>
      <c r="F404" s="152">
        <v>0</v>
      </c>
      <c r="G404" s="152">
        <v>0</v>
      </c>
    </row>
    <row r="405" spans="1:7" ht="15.75">
      <c r="A405" s="55" t="s">
        <v>210</v>
      </c>
      <c r="B405" s="90" t="s">
        <v>41</v>
      </c>
      <c r="C405" s="152">
        <v>0</v>
      </c>
      <c r="D405" s="152">
        <v>0</v>
      </c>
      <c r="E405" s="152">
        <v>0</v>
      </c>
      <c r="F405" s="152">
        <v>0</v>
      </c>
      <c r="G405" s="152">
        <v>0</v>
      </c>
    </row>
    <row r="406" spans="1:7" ht="15.75">
      <c r="A406" s="55" t="s">
        <v>192</v>
      </c>
      <c r="B406" s="90" t="s">
        <v>41</v>
      </c>
      <c r="C406" s="152">
        <v>0</v>
      </c>
      <c r="D406" s="152">
        <f>C406*1.23</f>
        <v>0</v>
      </c>
      <c r="E406" s="152">
        <f>D406*1</f>
        <v>0</v>
      </c>
      <c r="F406" s="152">
        <f>E406*1</f>
        <v>0</v>
      </c>
      <c r="G406" s="152">
        <f>F406*1</f>
        <v>0</v>
      </c>
    </row>
    <row r="407" spans="1:7" ht="45">
      <c r="A407" s="55" t="s">
        <v>207</v>
      </c>
      <c r="B407" s="90" t="s">
        <v>41</v>
      </c>
      <c r="C407" s="151">
        <v>2207</v>
      </c>
      <c r="D407" s="153">
        <v>2309</v>
      </c>
      <c r="E407" s="153">
        <v>2411</v>
      </c>
      <c r="F407" s="153">
        <v>2513</v>
      </c>
      <c r="G407" s="153">
        <v>2615</v>
      </c>
    </row>
    <row r="408" spans="1:7" ht="17.25" customHeight="1">
      <c r="A408" s="56" t="s">
        <v>206</v>
      </c>
      <c r="B408" s="90" t="s">
        <v>41</v>
      </c>
      <c r="C408" s="151">
        <v>0</v>
      </c>
      <c r="D408" s="151">
        <v>0</v>
      </c>
      <c r="E408" s="151">
        <v>0</v>
      </c>
      <c r="F408" s="151">
        <v>0</v>
      </c>
      <c r="G408" s="151">
        <v>0</v>
      </c>
    </row>
    <row r="409" spans="1:7" ht="15.75">
      <c r="A409" s="55" t="s">
        <v>193</v>
      </c>
      <c r="B409" s="90" t="s">
        <v>41</v>
      </c>
      <c r="C409" s="152">
        <v>0</v>
      </c>
      <c r="D409" s="152">
        <v>0</v>
      </c>
      <c r="E409" s="152">
        <v>0</v>
      </c>
      <c r="F409" s="152">
        <v>0</v>
      </c>
      <c r="G409" s="152">
        <v>0</v>
      </c>
    </row>
    <row r="410" spans="1:7" ht="45">
      <c r="A410" s="55" t="s">
        <v>194</v>
      </c>
      <c r="B410" s="90" t="s">
        <v>41</v>
      </c>
      <c r="C410" s="151">
        <v>206</v>
      </c>
      <c r="D410" s="153">
        <v>212</v>
      </c>
      <c r="E410" s="153">
        <v>218</v>
      </c>
      <c r="F410" s="153">
        <v>224</v>
      </c>
      <c r="G410" s="153">
        <v>230</v>
      </c>
    </row>
    <row r="411" spans="1:7" ht="33.75" customHeight="1">
      <c r="A411" s="57" t="s">
        <v>196</v>
      </c>
      <c r="B411" s="90" t="s">
        <v>41</v>
      </c>
      <c r="C411" s="151">
        <v>0</v>
      </c>
      <c r="D411" s="151">
        <f>C411*1.04</f>
        <v>0</v>
      </c>
      <c r="E411" s="151">
        <f>D411*1.04</f>
        <v>0</v>
      </c>
      <c r="F411" s="151">
        <f>E411*1.04</f>
        <v>0</v>
      </c>
      <c r="G411" s="151">
        <f>F411*1.04</f>
        <v>0</v>
      </c>
    </row>
    <row r="412" spans="1:7" ht="27" customHeight="1">
      <c r="A412" s="55" t="s">
        <v>195</v>
      </c>
      <c r="B412" s="90" t="s">
        <v>41</v>
      </c>
      <c r="C412" s="151">
        <v>0</v>
      </c>
      <c r="D412" s="151">
        <v>0</v>
      </c>
      <c r="E412" s="151">
        <v>0</v>
      </c>
      <c r="F412" s="151">
        <v>0</v>
      </c>
      <c r="G412" s="151">
        <v>0</v>
      </c>
    </row>
    <row r="413" spans="1:7" ht="30">
      <c r="A413" s="55" t="s">
        <v>197</v>
      </c>
      <c r="B413" s="90" t="s">
        <v>41</v>
      </c>
      <c r="C413" s="151">
        <v>98</v>
      </c>
      <c r="D413" s="151">
        <v>75</v>
      </c>
      <c r="E413" s="151">
        <v>75</v>
      </c>
      <c r="F413" s="151">
        <v>75</v>
      </c>
      <c r="G413" s="151">
        <v>75</v>
      </c>
    </row>
    <row r="414" spans="1:7" ht="30">
      <c r="A414" s="56" t="s">
        <v>198</v>
      </c>
      <c r="B414" s="90" t="s">
        <v>41</v>
      </c>
      <c r="C414" s="151">
        <v>0</v>
      </c>
      <c r="D414" s="151">
        <v>0</v>
      </c>
      <c r="E414" s="151">
        <v>0</v>
      </c>
      <c r="F414" s="151">
        <v>0</v>
      </c>
      <c r="G414" s="151">
        <v>0</v>
      </c>
    </row>
    <row r="415" spans="1:7" ht="30">
      <c r="A415" s="55" t="s">
        <v>199</v>
      </c>
      <c r="B415" s="90" t="s">
        <v>41</v>
      </c>
      <c r="C415" s="151">
        <f>15+91</f>
        <v>106</v>
      </c>
      <c r="D415" s="151">
        <v>111</v>
      </c>
      <c r="E415" s="151">
        <v>116</v>
      </c>
      <c r="F415" s="151">
        <v>121</v>
      </c>
      <c r="G415" s="151">
        <v>126</v>
      </c>
    </row>
    <row r="416" spans="1:7" ht="30">
      <c r="A416" s="56" t="s">
        <v>208</v>
      </c>
      <c r="B416" s="90" t="s">
        <v>41</v>
      </c>
      <c r="C416" s="151">
        <v>0</v>
      </c>
      <c r="D416" s="151">
        <v>0</v>
      </c>
      <c r="E416" s="151">
        <v>0</v>
      </c>
      <c r="F416" s="151">
        <v>0</v>
      </c>
      <c r="G416" s="151">
        <v>0</v>
      </c>
    </row>
    <row r="417" spans="1:7" ht="45">
      <c r="A417" s="58" t="s">
        <v>200</v>
      </c>
      <c r="B417" s="90" t="s">
        <v>41</v>
      </c>
      <c r="C417" s="151">
        <v>0</v>
      </c>
      <c r="D417" s="151">
        <v>0</v>
      </c>
      <c r="E417" s="151">
        <v>0</v>
      </c>
      <c r="F417" s="151">
        <v>0</v>
      </c>
      <c r="G417" s="151">
        <v>0</v>
      </c>
    </row>
    <row r="418" spans="1:7" ht="45">
      <c r="A418" s="56" t="s">
        <v>201</v>
      </c>
      <c r="B418" s="51" t="s">
        <v>41</v>
      </c>
      <c r="C418" s="151">
        <v>710</v>
      </c>
      <c r="D418" s="151">
        <v>750</v>
      </c>
      <c r="E418" s="151">
        <v>790</v>
      </c>
      <c r="F418" s="151">
        <v>830</v>
      </c>
      <c r="G418" s="151">
        <v>870</v>
      </c>
    </row>
    <row r="419" spans="1:7" ht="15.75">
      <c r="A419" s="58" t="s">
        <v>202</v>
      </c>
      <c r="B419" s="51" t="s">
        <v>41</v>
      </c>
      <c r="C419" s="151">
        <v>6017</v>
      </c>
      <c r="D419" s="151">
        <v>6085</v>
      </c>
      <c r="E419" s="151">
        <v>6147</v>
      </c>
      <c r="F419" s="151">
        <v>6212</v>
      </c>
      <c r="G419" s="151">
        <v>6277</v>
      </c>
    </row>
    <row r="420" spans="1:7" ht="30">
      <c r="A420" s="58" t="s">
        <v>203</v>
      </c>
      <c r="B420" s="51" t="s">
        <v>41</v>
      </c>
      <c r="C420" s="151">
        <v>2571</v>
      </c>
      <c r="D420" s="151">
        <v>2599</v>
      </c>
      <c r="E420" s="151">
        <v>2627</v>
      </c>
      <c r="F420" s="151">
        <v>2655</v>
      </c>
      <c r="G420" s="151">
        <v>2683</v>
      </c>
    </row>
    <row r="421" spans="1:7" ht="45">
      <c r="A421" s="58" t="s">
        <v>204</v>
      </c>
      <c r="B421" s="51" t="s">
        <v>41</v>
      </c>
      <c r="C421" s="151">
        <v>216</v>
      </c>
      <c r="D421" s="151">
        <v>219</v>
      </c>
      <c r="E421" s="151">
        <v>221</v>
      </c>
      <c r="F421" s="151">
        <v>224</v>
      </c>
      <c r="G421" s="151">
        <v>227</v>
      </c>
    </row>
    <row r="422" spans="1:7" ht="15.75">
      <c r="A422" s="56" t="s">
        <v>205</v>
      </c>
      <c r="B422" s="51" t="s">
        <v>41</v>
      </c>
      <c r="C422" s="152">
        <v>0</v>
      </c>
      <c r="D422" s="152">
        <v>0</v>
      </c>
      <c r="E422" s="152">
        <v>0</v>
      </c>
      <c r="F422" s="152">
        <v>0</v>
      </c>
      <c r="G422" s="152">
        <v>0</v>
      </c>
    </row>
    <row r="423" spans="1:7" ht="15.75">
      <c r="A423" s="162" t="s">
        <v>44</v>
      </c>
      <c r="B423" s="162"/>
      <c r="C423" s="162"/>
      <c r="D423" s="162"/>
      <c r="E423" s="162"/>
      <c r="F423" s="162"/>
      <c r="G423" s="162"/>
    </row>
    <row r="424" spans="1:7" ht="48" customHeight="1">
      <c r="A424" s="11" t="s">
        <v>90</v>
      </c>
      <c r="B424" s="90" t="s">
        <v>41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</row>
    <row r="425" spans="1:7" ht="45.75" customHeight="1">
      <c r="A425" s="48" t="s">
        <v>124</v>
      </c>
      <c r="B425" s="90" t="s">
        <v>41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</row>
    <row r="426" spans="1:7" ht="21" customHeight="1">
      <c r="A426" s="49" t="s">
        <v>34</v>
      </c>
      <c r="B426" s="90" t="s">
        <v>158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</row>
    <row r="427" spans="1:7" ht="19.5" customHeight="1">
      <c r="A427" s="49" t="s">
        <v>35</v>
      </c>
      <c r="B427" s="90" t="s">
        <v>38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</row>
    <row r="428" spans="1:7" ht="20.25" customHeight="1">
      <c r="A428" s="49" t="s">
        <v>36</v>
      </c>
      <c r="B428" s="90" t="s">
        <v>159</v>
      </c>
      <c r="C428" s="110">
        <v>6.4</v>
      </c>
      <c r="D428" s="110">
        <v>6.5</v>
      </c>
      <c r="E428" s="110">
        <v>7</v>
      </c>
      <c r="F428" s="110">
        <v>7</v>
      </c>
      <c r="G428" s="110">
        <v>7</v>
      </c>
    </row>
    <row r="429" spans="1:7" ht="21" customHeight="1">
      <c r="A429" s="41" t="s">
        <v>37</v>
      </c>
      <c r="B429" s="50" t="s">
        <v>116</v>
      </c>
      <c r="C429" s="110">
        <v>138.4</v>
      </c>
      <c r="D429" s="110">
        <v>139</v>
      </c>
      <c r="E429" s="110">
        <v>140</v>
      </c>
      <c r="F429" s="110">
        <v>140</v>
      </c>
      <c r="G429" s="110">
        <v>140</v>
      </c>
    </row>
    <row r="430" spans="1:7" ht="15.75">
      <c r="A430" s="162" t="s">
        <v>40</v>
      </c>
      <c r="B430" s="162"/>
      <c r="C430" s="162"/>
      <c r="D430" s="162"/>
      <c r="E430" s="162"/>
      <c r="F430" s="162"/>
      <c r="G430" s="162"/>
    </row>
    <row r="431" spans="1:7" ht="22.5" customHeight="1">
      <c r="A431" s="96" t="s">
        <v>11</v>
      </c>
      <c r="B431" s="90" t="s">
        <v>41</v>
      </c>
      <c r="C431" s="97">
        <v>2865</v>
      </c>
      <c r="D431" s="97">
        <v>3008</v>
      </c>
      <c r="E431" s="97">
        <v>3160</v>
      </c>
      <c r="F431" s="98">
        <v>3348</v>
      </c>
      <c r="G431" s="98">
        <v>3566</v>
      </c>
    </row>
    <row r="432" spans="1:7" ht="30">
      <c r="A432" s="56" t="s">
        <v>98</v>
      </c>
      <c r="B432" s="90"/>
      <c r="C432" s="11"/>
      <c r="D432" s="11"/>
      <c r="E432" s="11"/>
      <c r="F432" s="12"/>
      <c r="G432" s="12"/>
    </row>
    <row r="433" spans="1:7" ht="30">
      <c r="A433" s="55" t="s">
        <v>191</v>
      </c>
      <c r="B433" s="90" t="s">
        <v>41</v>
      </c>
      <c r="C433" s="11"/>
      <c r="D433" s="11"/>
      <c r="E433" s="11"/>
      <c r="F433" s="12"/>
      <c r="G433" s="12"/>
    </row>
    <row r="434" spans="1:7" ht="15.75">
      <c r="A434" s="55" t="s">
        <v>210</v>
      </c>
      <c r="B434" s="90" t="s">
        <v>41</v>
      </c>
      <c r="C434" s="11"/>
      <c r="D434" s="11"/>
      <c r="E434" s="11"/>
      <c r="F434" s="12"/>
      <c r="G434" s="12"/>
    </row>
    <row r="435" spans="1:7" ht="15.75">
      <c r="A435" s="55" t="s">
        <v>192</v>
      </c>
      <c r="B435" s="90" t="s">
        <v>41</v>
      </c>
      <c r="C435" s="11"/>
      <c r="D435" s="11"/>
      <c r="E435" s="11"/>
      <c r="F435" s="12"/>
      <c r="G435" s="12"/>
    </row>
    <row r="436" spans="1:7" ht="45">
      <c r="A436" s="55" t="s">
        <v>207</v>
      </c>
      <c r="B436" s="90" t="s">
        <v>41</v>
      </c>
      <c r="C436" s="11">
        <v>2865</v>
      </c>
      <c r="D436" s="11">
        <v>3008</v>
      </c>
      <c r="E436" s="11">
        <v>3160</v>
      </c>
      <c r="F436" s="12">
        <v>3348</v>
      </c>
      <c r="G436" s="12">
        <v>3566</v>
      </c>
    </row>
    <row r="437" spans="1:7" ht="60">
      <c r="A437" s="56" t="s">
        <v>206</v>
      </c>
      <c r="B437" s="90" t="s">
        <v>41</v>
      </c>
      <c r="C437" s="11"/>
      <c r="D437" s="11"/>
      <c r="E437" s="11"/>
      <c r="F437" s="12"/>
      <c r="G437" s="12"/>
    </row>
    <row r="438" spans="1:7" ht="15.75">
      <c r="A438" s="55" t="s">
        <v>193</v>
      </c>
      <c r="B438" s="90" t="s">
        <v>41</v>
      </c>
      <c r="C438" s="11"/>
      <c r="D438" s="11"/>
      <c r="E438" s="11"/>
      <c r="F438" s="12"/>
      <c r="G438" s="12"/>
    </row>
    <row r="439" spans="1:7" ht="45">
      <c r="A439" s="55" t="s">
        <v>194</v>
      </c>
      <c r="B439" s="90" t="s">
        <v>41</v>
      </c>
      <c r="C439" s="11"/>
      <c r="D439" s="11"/>
      <c r="E439" s="11"/>
      <c r="F439" s="12"/>
      <c r="G439" s="12"/>
    </row>
    <row r="440" spans="1:7" ht="30">
      <c r="A440" s="57" t="s">
        <v>196</v>
      </c>
      <c r="B440" s="90" t="s">
        <v>41</v>
      </c>
      <c r="C440" s="11"/>
      <c r="D440" s="11"/>
      <c r="E440" s="11"/>
      <c r="F440" s="12"/>
      <c r="G440" s="12"/>
    </row>
    <row r="441" spans="1:7" ht="15.75">
      <c r="A441" s="55" t="s">
        <v>195</v>
      </c>
      <c r="B441" s="90" t="s">
        <v>41</v>
      </c>
      <c r="C441" s="11"/>
      <c r="D441" s="11"/>
      <c r="E441" s="11"/>
      <c r="F441" s="12"/>
      <c r="G441" s="12"/>
    </row>
    <row r="442" spans="1:7" ht="30">
      <c r="A442" s="55" t="s">
        <v>197</v>
      </c>
      <c r="B442" s="90" t="s">
        <v>41</v>
      </c>
      <c r="C442" s="11"/>
      <c r="D442" s="11"/>
      <c r="E442" s="11"/>
      <c r="F442" s="12"/>
      <c r="G442" s="12"/>
    </row>
    <row r="443" spans="1:7" ht="30">
      <c r="A443" s="56" t="s">
        <v>198</v>
      </c>
      <c r="B443" s="90" t="s">
        <v>41</v>
      </c>
      <c r="C443" s="11"/>
      <c r="D443" s="11"/>
      <c r="E443" s="11"/>
      <c r="F443" s="12"/>
      <c r="G443" s="12"/>
    </row>
    <row r="444" spans="1:7" ht="30">
      <c r="A444" s="55" t="s">
        <v>199</v>
      </c>
      <c r="B444" s="90" t="s">
        <v>41</v>
      </c>
      <c r="C444" s="11"/>
      <c r="D444" s="11"/>
      <c r="E444" s="11"/>
      <c r="F444" s="12"/>
      <c r="G444" s="12"/>
    </row>
    <row r="445" spans="1:7" ht="30">
      <c r="A445" s="56" t="s">
        <v>208</v>
      </c>
      <c r="B445" s="90" t="s">
        <v>41</v>
      </c>
      <c r="C445" s="11"/>
      <c r="D445" s="11"/>
      <c r="E445" s="11"/>
      <c r="F445" s="12"/>
      <c r="G445" s="12"/>
    </row>
    <row r="446" spans="1:7" ht="45">
      <c r="A446" s="58" t="s">
        <v>200</v>
      </c>
      <c r="B446" s="90" t="s">
        <v>41</v>
      </c>
      <c r="C446" s="11"/>
      <c r="D446" s="11"/>
      <c r="E446" s="11"/>
      <c r="F446" s="12"/>
      <c r="G446" s="12"/>
    </row>
    <row r="447" spans="1:7" ht="45">
      <c r="A447" s="56" t="s">
        <v>201</v>
      </c>
      <c r="B447" s="51" t="s">
        <v>41</v>
      </c>
      <c r="C447" s="11"/>
      <c r="D447" s="11"/>
      <c r="E447" s="11"/>
      <c r="F447" s="12"/>
      <c r="G447" s="12"/>
    </row>
    <row r="448" spans="1:7" ht="15.75">
      <c r="A448" s="58" t="s">
        <v>202</v>
      </c>
      <c r="B448" s="51" t="s">
        <v>41</v>
      </c>
      <c r="C448" s="93"/>
      <c r="D448" s="93"/>
      <c r="E448" s="93"/>
      <c r="F448" s="12"/>
      <c r="G448" s="12"/>
    </row>
    <row r="449" spans="1:7" ht="30">
      <c r="A449" s="58" t="s">
        <v>203</v>
      </c>
      <c r="B449" s="51" t="s">
        <v>41</v>
      </c>
      <c r="C449" s="93"/>
      <c r="D449" s="93"/>
      <c r="E449" s="93"/>
      <c r="F449" s="12"/>
      <c r="G449" s="12"/>
    </row>
    <row r="450" spans="1:7" ht="45">
      <c r="A450" s="58" t="s">
        <v>204</v>
      </c>
      <c r="B450" s="51" t="s">
        <v>41</v>
      </c>
      <c r="C450" s="93"/>
      <c r="D450" s="93"/>
      <c r="E450" s="93"/>
      <c r="F450" s="12"/>
      <c r="G450" s="12"/>
    </row>
    <row r="451" spans="1:7" ht="15.75">
      <c r="A451" s="56" t="s">
        <v>205</v>
      </c>
      <c r="B451" s="51" t="s">
        <v>41</v>
      </c>
      <c r="C451" s="93"/>
      <c r="D451" s="93"/>
      <c r="E451" s="93"/>
      <c r="F451" s="12"/>
      <c r="G451" s="12"/>
    </row>
    <row r="452" spans="1:7" ht="15" customHeight="1">
      <c r="A452" s="97" t="s">
        <v>12</v>
      </c>
      <c r="B452" s="47"/>
      <c r="C452" s="11"/>
      <c r="D452" s="11"/>
      <c r="E452" s="11"/>
      <c r="F452" s="12"/>
      <c r="G452" s="12"/>
    </row>
    <row r="453" spans="1:7" ht="20.25" customHeight="1">
      <c r="A453" s="11"/>
      <c r="B453" s="47"/>
      <c r="C453" s="11"/>
      <c r="D453" s="11"/>
      <c r="E453" s="11"/>
      <c r="F453" s="12"/>
      <c r="G453" s="12"/>
    </row>
    <row r="454" spans="1:7" ht="15.75">
      <c r="A454" s="11" t="s">
        <v>45</v>
      </c>
      <c r="B454" s="90" t="s">
        <v>41</v>
      </c>
      <c r="C454" s="11">
        <v>2865</v>
      </c>
      <c r="D454" s="11">
        <v>3008</v>
      </c>
      <c r="E454" s="11">
        <v>3160</v>
      </c>
      <c r="F454" s="12">
        <v>3348</v>
      </c>
      <c r="G454" s="12">
        <v>3566</v>
      </c>
    </row>
    <row r="455" spans="1:7" ht="19.5" customHeight="1">
      <c r="A455" s="56" t="s">
        <v>98</v>
      </c>
      <c r="B455" s="90"/>
      <c r="C455" s="11"/>
      <c r="D455" s="11"/>
      <c r="E455" s="11"/>
      <c r="F455" s="12"/>
      <c r="G455" s="12"/>
    </row>
    <row r="456" spans="1:7" ht="30">
      <c r="A456" s="55" t="s">
        <v>191</v>
      </c>
      <c r="B456" s="90" t="s">
        <v>41</v>
      </c>
      <c r="C456" s="11"/>
      <c r="D456" s="11"/>
      <c r="E456" s="11"/>
      <c r="F456" s="12"/>
      <c r="G456" s="12"/>
    </row>
    <row r="457" spans="1:7" ht="15.75">
      <c r="A457" s="55" t="s">
        <v>210</v>
      </c>
      <c r="B457" s="90" t="s">
        <v>41</v>
      </c>
      <c r="C457" s="11"/>
      <c r="D457" s="11"/>
      <c r="E457" s="11"/>
      <c r="F457" s="12"/>
      <c r="G457" s="12"/>
    </row>
    <row r="458" spans="1:7" ht="15.75">
      <c r="A458" s="55" t="s">
        <v>192</v>
      </c>
      <c r="B458" s="90" t="s">
        <v>41</v>
      </c>
      <c r="C458" s="11"/>
      <c r="D458" s="11"/>
      <c r="E458" s="11"/>
      <c r="F458" s="12"/>
      <c r="G458" s="12"/>
    </row>
    <row r="459" spans="1:7" ht="45">
      <c r="A459" s="55" t="s">
        <v>207</v>
      </c>
      <c r="B459" s="90" t="s">
        <v>41</v>
      </c>
      <c r="C459" s="11">
        <v>2865</v>
      </c>
      <c r="D459" s="11">
        <v>3008</v>
      </c>
      <c r="E459" s="11">
        <v>3160</v>
      </c>
      <c r="F459" s="12">
        <v>3348</v>
      </c>
      <c r="G459" s="12">
        <v>3566</v>
      </c>
    </row>
    <row r="460" spans="1:7" ht="60">
      <c r="A460" s="56" t="s">
        <v>206</v>
      </c>
      <c r="B460" s="90" t="s">
        <v>41</v>
      </c>
      <c r="C460" s="11"/>
      <c r="D460" s="11"/>
      <c r="E460" s="11"/>
      <c r="F460" s="12"/>
      <c r="G460" s="12"/>
    </row>
    <row r="461" spans="1:7" ht="15.75">
      <c r="A461" s="55" t="s">
        <v>193</v>
      </c>
      <c r="B461" s="90" t="s">
        <v>41</v>
      </c>
      <c r="C461" s="11"/>
      <c r="D461" s="11"/>
      <c r="E461" s="11"/>
      <c r="F461" s="12"/>
      <c r="G461" s="12"/>
    </row>
    <row r="462" spans="1:7" ht="45">
      <c r="A462" s="55" t="s">
        <v>194</v>
      </c>
      <c r="B462" s="90" t="s">
        <v>41</v>
      </c>
      <c r="C462" s="11"/>
      <c r="D462" s="11"/>
      <c r="E462" s="11"/>
      <c r="F462" s="12"/>
      <c r="G462" s="12"/>
    </row>
    <row r="463" spans="1:7" ht="30">
      <c r="A463" s="57" t="s">
        <v>196</v>
      </c>
      <c r="B463" s="90" t="s">
        <v>41</v>
      </c>
      <c r="C463" s="11"/>
      <c r="D463" s="11"/>
      <c r="E463" s="11"/>
      <c r="F463" s="12"/>
      <c r="G463" s="12"/>
    </row>
    <row r="464" spans="1:7" ht="15.75">
      <c r="A464" s="55" t="s">
        <v>195</v>
      </c>
      <c r="B464" s="90" t="s">
        <v>41</v>
      </c>
      <c r="C464" s="11"/>
      <c r="D464" s="11"/>
      <c r="E464" s="11"/>
      <c r="F464" s="12"/>
      <c r="G464" s="12"/>
    </row>
    <row r="465" spans="1:7" ht="30">
      <c r="A465" s="55" t="s">
        <v>197</v>
      </c>
      <c r="B465" s="90" t="s">
        <v>41</v>
      </c>
      <c r="C465" s="11"/>
      <c r="D465" s="11"/>
      <c r="E465" s="11"/>
      <c r="F465" s="12"/>
      <c r="G465" s="12"/>
    </row>
    <row r="466" spans="1:7" ht="30">
      <c r="A466" s="56" t="s">
        <v>198</v>
      </c>
      <c r="B466" s="90" t="s">
        <v>41</v>
      </c>
      <c r="C466" s="11"/>
      <c r="D466" s="11"/>
      <c r="E466" s="11"/>
      <c r="F466" s="12"/>
      <c r="G466" s="12"/>
    </row>
    <row r="467" spans="1:7" ht="30">
      <c r="A467" s="55" t="s">
        <v>199</v>
      </c>
      <c r="B467" s="90" t="s">
        <v>41</v>
      </c>
      <c r="C467" s="11"/>
      <c r="D467" s="11"/>
      <c r="E467" s="11"/>
      <c r="F467" s="12"/>
      <c r="G467" s="12"/>
    </row>
    <row r="468" spans="1:7" ht="30">
      <c r="A468" s="56" t="s">
        <v>208</v>
      </c>
      <c r="B468" s="90" t="s">
        <v>41</v>
      </c>
      <c r="C468" s="11"/>
      <c r="D468" s="11"/>
      <c r="E468" s="11"/>
      <c r="F468" s="12"/>
      <c r="G468" s="12"/>
    </row>
    <row r="469" spans="1:7" ht="45">
      <c r="A469" s="58" t="s">
        <v>200</v>
      </c>
      <c r="B469" s="90" t="s">
        <v>41</v>
      </c>
      <c r="C469" s="11"/>
      <c r="D469" s="11"/>
      <c r="E469" s="11"/>
      <c r="F469" s="12"/>
      <c r="G469" s="12"/>
    </row>
    <row r="470" spans="1:7" ht="27.75" customHeight="1">
      <c r="A470" s="56" t="s">
        <v>201</v>
      </c>
      <c r="B470" s="51" t="s">
        <v>41</v>
      </c>
      <c r="C470" s="11"/>
      <c r="D470" s="11"/>
      <c r="E470" s="11"/>
      <c r="F470" s="12"/>
      <c r="G470" s="12"/>
    </row>
    <row r="471" spans="1:7" ht="30" customHeight="1">
      <c r="A471" s="58" t="s">
        <v>202</v>
      </c>
      <c r="B471" s="51" t="s">
        <v>41</v>
      </c>
      <c r="C471" s="93"/>
      <c r="D471" s="93"/>
      <c r="E471" s="93"/>
      <c r="F471" s="12"/>
      <c r="G471" s="12"/>
    </row>
    <row r="472" spans="1:7" ht="39" customHeight="1">
      <c r="A472" s="58" t="s">
        <v>203</v>
      </c>
      <c r="B472" s="51" t="s">
        <v>41</v>
      </c>
      <c r="C472" s="93"/>
      <c r="D472" s="93"/>
      <c r="E472" s="93"/>
      <c r="F472" s="12"/>
      <c r="G472" s="12"/>
    </row>
    <row r="473" spans="1:7" ht="15" customHeight="1">
      <c r="A473" s="58" t="s">
        <v>204</v>
      </c>
      <c r="B473" s="51" t="s">
        <v>41</v>
      </c>
      <c r="C473" s="93"/>
      <c r="D473" s="93"/>
      <c r="E473" s="93"/>
      <c r="F473" s="12"/>
      <c r="G473" s="12"/>
    </row>
    <row r="474" spans="1:7" ht="15" customHeight="1">
      <c r="A474" s="56" t="s">
        <v>205</v>
      </c>
      <c r="B474" s="51" t="s">
        <v>41</v>
      </c>
      <c r="C474" s="93"/>
      <c r="D474" s="93"/>
      <c r="E474" s="93"/>
      <c r="F474" s="12"/>
      <c r="G474" s="12"/>
    </row>
    <row r="475" spans="1:7" ht="32.25" customHeight="1">
      <c r="A475" s="97" t="s">
        <v>153</v>
      </c>
      <c r="B475" s="90" t="s">
        <v>9</v>
      </c>
      <c r="C475" s="11">
        <v>0</v>
      </c>
      <c r="D475" s="11">
        <v>0</v>
      </c>
      <c r="E475" s="11">
        <v>0</v>
      </c>
      <c r="F475" s="12">
        <v>0</v>
      </c>
      <c r="G475" s="12">
        <v>0</v>
      </c>
    </row>
    <row r="476" spans="1:7" ht="19.5" customHeight="1">
      <c r="A476" s="96" t="s">
        <v>16</v>
      </c>
      <c r="B476" s="90" t="s">
        <v>41</v>
      </c>
      <c r="C476" s="11"/>
      <c r="D476" s="11"/>
      <c r="E476" s="11"/>
      <c r="F476" s="12"/>
      <c r="G476" s="12"/>
    </row>
    <row r="477" spans="1:7" ht="34.5" customHeight="1">
      <c r="A477" s="56" t="s">
        <v>98</v>
      </c>
      <c r="B477" s="90"/>
      <c r="C477" s="11"/>
      <c r="D477" s="11"/>
      <c r="E477" s="11"/>
      <c r="F477" s="12"/>
      <c r="G477" s="12"/>
    </row>
    <row r="478" spans="1:7" ht="28.5" customHeight="1">
      <c r="A478" s="55" t="s">
        <v>191</v>
      </c>
      <c r="B478" s="90" t="s">
        <v>41</v>
      </c>
      <c r="C478" s="11"/>
      <c r="D478" s="11"/>
      <c r="E478" s="11"/>
      <c r="F478" s="12"/>
      <c r="G478" s="12"/>
    </row>
    <row r="479" spans="1:7" ht="30" customHeight="1">
      <c r="A479" s="55" t="s">
        <v>210</v>
      </c>
      <c r="B479" s="90" t="s">
        <v>41</v>
      </c>
      <c r="C479" s="11"/>
      <c r="D479" s="11"/>
      <c r="E479" s="11"/>
      <c r="F479" s="12"/>
      <c r="G479" s="12"/>
    </row>
    <row r="480" spans="1:7" ht="26.25" customHeight="1">
      <c r="A480" s="55" t="s">
        <v>192</v>
      </c>
      <c r="B480" s="90" t="s">
        <v>41</v>
      </c>
      <c r="C480" s="11"/>
      <c r="D480" s="11"/>
      <c r="E480" s="11"/>
      <c r="F480" s="12"/>
      <c r="G480" s="12"/>
    </row>
    <row r="481" spans="1:7" ht="41.25" customHeight="1">
      <c r="A481" s="55" t="s">
        <v>207</v>
      </c>
      <c r="B481" s="90" t="s">
        <v>41</v>
      </c>
      <c r="C481" s="11">
        <v>0</v>
      </c>
      <c r="D481" s="11">
        <v>0</v>
      </c>
      <c r="E481" s="11">
        <v>0</v>
      </c>
      <c r="F481" s="12">
        <v>0</v>
      </c>
      <c r="G481" s="12">
        <v>0</v>
      </c>
    </row>
    <row r="482" spans="1:7" ht="15" customHeight="1">
      <c r="A482" s="56" t="s">
        <v>206</v>
      </c>
      <c r="B482" s="90" t="s">
        <v>41</v>
      </c>
      <c r="C482" s="11"/>
      <c r="D482" s="11"/>
      <c r="E482" s="11"/>
      <c r="F482" s="12"/>
      <c r="G482" s="12"/>
    </row>
    <row r="483" spans="1:7" ht="24.75" customHeight="1">
      <c r="A483" s="55" t="s">
        <v>193</v>
      </c>
      <c r="B483" s="90" t="s">
        <v>41</v>
      </c>
      <c r="C483" s="11"/>
      <c r="D483" s="11"/>
      <c r="E483" s="11"/>
      <c r="F483" s="12"/>
      <c r="G483" s="12"/>
    </row>
    <row r="484" spans="1:7" ht="27" customHeight="1">
      <c r="A484" s="55" t="s">
        <v>194</v>
      </c>
      <c r="B484" s="90" t="s">
        <v>41</v>
      </c>
      <c r="C484" s="11"/>
      <c r="D484" s="11"/>
      <c r="E484" s="11"/>
      <c r="F484" s="12"/>
      <c r="G484" s="12"/>
    </row>
    <row r="485" spans="1:7" ht="30.75" customHeight="1">
      <c r="A485" s="57" t="s">
        <v>196</v>
      </c>
      <c r="B485" s="90" t="s">
        <v>41</v>
      </c>
      <c r="C485" s="11"/>
      <c r="D485" s="11"/>
      <c r="E485" s="11"/>
      <c r="F485" s="12"/>
      <c r="G485" s="12"/>
    </row>
    <row r="486" spans="1:7" ht="15" customHeight="1">
      <c r="A486" s="55" t="s">
        <v>195</v>
      </c>
      <c r="B486" s="90" t="s">
        <v>41</v>
      </c>
      <c r="C486" s="11"/>
      <c r="D486" s="11"/>
      <c r="E486" s="11"/>
      <c r="F486" s="12"/>
      <c r="G486" s="12"/>
    </row>
    <row r="487" spans="1:7" ht="40.5" customHeight="1">
      <c r="A487" s="55" t="s">
        <v>197</v>
      </c>
      <c r="B487" s="90" t="s">
        <v>41</v>
      </c>
      <c r="C487" s="11"/>
      <c r="D487" s="11"/>
      <c r="E487" s="11"/>
      <c r="F487" s="12"/>
      <c r="G487" s="12"/>
    </row>
    <row r="488" spans="1:7" ht="15" customHeight="1">
      <c r="A488" s="56" t="s">
        <v>198</v>
      </c>
      <c r="B488" s="90" t="s">
        <v>41</v>
      </c>
      <c r="C488" s="11"/>
      <c r="D488" s="11"/>
      <c r="E488" s="11"/>
      <c r="F488" s="12"/>
      <c r="G488" s="12"/>
    </row>
    <row r="489" spans="1:7" ht="30.75" customHeight="1">
      <c r="A489" s="55" t="s">
        <v>199</v>
      </c>
      <c r="B489" s="90" t="s">
        <v>41</v>
      </c>
      <c r="C489" s="11"/>
      <c r="D489" s="11"/>
      <c r="E489" s="11"/>
      <c r="F489" s="12"/>
      <c r="G489" s="12"/>
    </row>
    <row r="490" spans="1:7" ht="27.75" customHeight="1">
      <c r="A490" s="56" t="s">
        <v>208</v>
      </c>
      <c r="B490" s="90" t="s">
        <v>41</v>
      </c>
      <c r="C490" s="11"/>
      <c r="D490" s="11"/>
      <c r="E490" s="11"/>
      <c r="F490" s="12"/>
      <c r="G490" s="12"/>
    </row>
    <row r="491" spans="1:7" ht="29.25" customHeight="1">
      <c r="A491" s="58" t="s">
        <v>200</v>
      </c>
      <c r="B491" s="90" t="s">
        <v>41</v>
      </c>
      <c r="C491" s="11"/>
      <c r="D491" s="11"/>
      <c r="E491" s="11"/>
      <c r="F491" s="12"/>
      <c r="G491" s="12"/>
    </row>
    <row r="492" spans="1:7" ht="33.75" customHeight="1">
      <c r="A492" s="56" t="s">
        <v>201</v>
      </c>
      <c r="B492" s="51" t="s">
        <v>41</v>
      </c>
      <c r="C492" s="11"/>
      <c r="D492" s="11"/>
      <c r="E492" s="11"/>
      <c r="F492" s="12"/>
      <c r="G492" s="12"/>
    </row>
    <row r="493" spans="1:7" ht="15.75">
      <c r="A493" s="58" t="s">
        <v>202</v>
      </c>
      <c r="B493" s="51" t="s">
        <v>41</v>
      </c>
      <c r="C493" s="93"/>
      <c r="D493" s="93"/>
      <c r="E493" s="93"/>
      <c r="F493" s="12"/>
      <c r="G493" s="12"/>
    </row>
    <row r="494" spans="1:7" ht="30">
      <c r="A494" s="58" t="s">
        <v>203</v>
      </c>
      <c r="B494" s="51" t="s">
        <v>41</v>
      </c>
      <c r="C494" s="93"/>
      <c r="D494" s="93"/>
      <c r="E494" s="93"/>
      <c r="F494" s="12"/>
      <c r="G494" s="12"/>
    </row>
    <row r="495" spans="1:7" ht="45">
      <c r="A495" s="58" t="s">
        <v>204</v>
      </c>
      <c r="B495" s="51" t="s">
        <v>41</v>
      </c>
      <c r="C495" s="93"/>
      <c r="D495" s="93"/>
      <c r="E495" s="93"/>
      <c r="F495" s="12"/>
      <c r="G495" s="12"/>
    </row>
    <row r="496" spans="1:7" ht="15.75">
      <c r="A496" s="56" t="s">
        <v>205</v>
      </c>
      <c r="B496" s="51" t="s">
        <v>41</v>
      </c>
      <c r="C496" s="93"/>
      <c r="D496" s="93"/>
      <c r="E496" s="93"/>
      <c r="F496" s="12"/>
      <c r="G496" s="12"/>
    </row>
    <row r="497" spans="1:7" ht="32.25" customHeight="1">
      <c r="A497" s="97" t="s">
        <v>15</v>
      </c>
      <c r="B497" s="90" t="s">
        <v>41</v>
      </c>
      <c r="C497" s="11"/>
      <c r="D497" s="11"/>
      <c r="E497" s="11"/>
      <c r="F497" s="12"/>
      <c r="G497" s="12"/>
    </row>
    <row r="498" spans="1:7" ht="34.5" customHeight="1">
      <c r="A498" s="56" t="s">
        <v>98</v>
      </c>
      <c r="B498" s="90"/>
      <c r="C498" s="11"/>
      <c r="D498" s="11"/>
      <c r="E498" s="11"/>
      <c r="F498" s="12"/>
      <c r="G498" s="12"/>
    </row>
    <row r="499" spans="1:7" ht="27.75" customHeight="1">
      <c r="A499" s="55" t="s">
        <v>191</v>
      </c>
      <c r="B499" s="90" t="s">
        <v>41</v>
      </c>
      <c r="C499" s="11"/>
      <c r="D499" s="11"/>
      <c r="E499" s="11"/>
      <c r="F499" s="12"/>
      <c r="G499" s="12"/>
    </row>
    <row r="500" spans="1:7" ht="30" customHeight="1">
      <c r="A500" s="55" t="s">
        <v>210</v>
      </c>
      <c r="B500" s="90" t="s">
        <v>41</v>
      </c>
      <c r="C500" s="11"/>
      <c r="D500" s="11"/>
      <c r="E500" s="11"/>
      <c r="F500" s="12"/>
      <c r="G500" s="12"/>
    </row>
    <row r="501" spans="1:7" ht="18" customHeight="1">
      <c r="A501" s="55" t="s">
        <v>192</v>
      </c>
      <c r="B501" s="90" t="s">
        <v>41</v>
      </c>
      <c r="C501" s="11"/>
      <c r="D501" s="11"/>
      <c r="E501" s="11"/>
      <c r="F501" s="12"/>
      <c r="G501" s="12"/>
    </row>
    <row r="502" spans="1:7" ht="42" customHeight="1">
      <c r="A502" s="55" t="s">
        <v>207</v>
      </c>
      <c r="B502" s="90" t="s">
        <v>41</v>
      </c>
      <c r="C502" s="11"/>
      <c r="D502" s="11"/>
      <c r="E502" s="11"/>
      <c r="F502" s="12"/>
      <c r="G502" s="12"/>
    </row>
    <row r="503" spans="1:7" ht="30" customHeight="1">
      <c r="A503" s="56" t="s">
        <v>206</v>
      </c>
      <c r="B503" s="90" t="s">
        <v>41</v>
      </c>
      <c r="C503" s="11"/>
      <c r="D503" s="11"/>
      <c r="E503" s="11"/>
      <c r="F503" s="12"/>
      <c r="G503" s="12"/>
    </row>
    <row r="504" spans="1:7" ht="30.75" customHeight="1">
      <c r="A504" s="55" t="s">
        <v>193</v>
      </c>
      <c r="B504" s="90" t="s">
        <v>41</v>
      </c>
      <c r="C504" s="11"/>
      <c r="D504" s="11"/>
      <c r="E504" s="11"/>
      <c r="F504" s="12"/>
      <c r="G504" s="12"/>
    </row>
    <row r="505" spans="1:7" ht="45" customHeight="1">
      <c r="A505" s="55" t="s">
        <v>194</v>
      </c>
      <c r="B505" s="90" t="s">
        <v>41</v>
      </c>
      <c r="C505" s="11"/>
      <c r="D505" s="11"/>
      <c r="E505" s="11"/>
      <c r="F505" s="12"/>
      <c r="G505" s="12"/>
    </row>
    <row r="506" spans="1:7" ht="28.5" customHeight="1">
      <c r="A506" s="57" t="s">
        <v>196</v>
      </c>
      <c r="B506" s="90" t="s">
        <v>41</v>
      </c>
      <c r="C506" s="11"/>
      <c r="D506" s="11"/>
      <c r="E506" s="11"/>
      <c r="F506" s="12"/>
      <c r="G506" s="12"/>
    </row>
    <row r="507" spans="1:7" ht="24" customHeight="1">
      <c r="A507" s="55" t="s">
        <v>195</v>
      </c>
      <c r="B507" s="90" t="s">
        <v>41</v>
      </c>
      <c r="C507" s="11"/>
      <c r="D507" s="11"/>
      <c r="E507" s="11"/>
      <c r="F507" s="12"/>
      <c r="G507" s="12"/>
    </row>
    <row r="508" spans="1:7" ht="33" customHeight="1">
      <c r="A508" s="55" t="s">
        <v>197</v>
      </c>
      <c r="B508" s="90" t="s">
        <v>41</v>
      </c>
      <c r="C508" s="11"/>
      <c r="D508" s="11"/>
      <c r="E508" s="11"/>
      <c r="F508" s="12"/>
      <c r="G508" s="12"/>
    </row>
    <row r="509" spans="1:7" ht="15" customHeight="1">
      <c r="A509" s="56" t="s">
        <v>198</v>
      </c>
      <c r="B509" s="90" t="s">
        <v>41</v>
      </c>
      <c r="C509" s="11"/>
      <c r="D509" s="11"/>
      <c r="E509" s="11"/>
      <c r="F509" s="12"/>
      <c r="G509" s="12"/>
    </row>
    <row r="510" spans="1:7" ht="34.5" customHeight="1">
      <c r="A510" s="55" t="s">
        <v>199</v>
      </c>
      <c r="B510" s="90" t="s">
        <v>41</v>
      </c>
      <c r="C510" s="11"/>
      <c r="D510" s="11"/>
      <c r="E510" s="11"/>
      <c r="F510" s="12"/>
      <c r="G510" s="12"/>
    </row>
    <row r="511" spans="1:7" ht="32.25" customHeight="1">
      <c r="A511" s="56" t="s">
        <v>208</v>
      </c>
      <c r="B511" s="90" t="s">
        <v>41</v>
      </c>
      <c r="C511" s="11"/>
      <c r="D511" s="11"/>
      <c r="E511" s="11"/>
      <c r="F511" s="12"/>
      <c r="G511" s="12"/>
    </row>
    <row r="512" spans="1:7" ht="27.75" customHeight="1">
      <c r="A512" s="58" t="s">
        <v>200</v>
      </c>
      <c r="B512" s="90" t="s">
        <v>41</v>
      </c>
      <c r="C512" s="11"/>
      <c r="D512" s="11"/>
      <c r="E512" s="11"/>
      <c r="F512" s="12"/>
      <c r="G512" s="12"/>
    </row>
    <row r="513" spans="1:7" ht="47.25" customHeight="1">
      <c r="A513" s="56" t="s">
        <v>201</v>
      </c>
      <c r="B513" s="51" t="s">
        <v>41</v>
      </c>
      <c r="C513" s="11"/>
      <c r="D513" s="11"/>
      <c r="E513" s="11"/>
      <c r="F513" s="12"/>
      <c r="G513" s="12"/>
    </row>
    <row r="514" spans="1:7" ht="18.75" customHeight="1">
      <c r="A514" s="58" t="s">
        <v>202</v>
      </c>
      <c r="B514" s="51" t="s">
        <v>41</v>
      </c>
      <c r="C514" s="93"/>
      <c r="D514" s="93"/>
      <c r="E514" s="93"/>
      <c r="F514" s="12"/>
      <c r="G514" s="12"/>
    </row>
    <row r="515" spans="1:7" ht="42" customHeight="1">
      <c r="A515" s="58" t="s">
        <v>203</v>
      </c>
      <c r="B515" s="51" t="s">
        <v>41</v>
      </c>
      <c r="C515" s="93"/>
      <c r="D515" s="93"/>
      <c r="E515" s="93"/>
      <c r="F515" s="12"/>
      <c r="G515" s="12"/>
    </row>
    <row r="516" spans="1:7" ht="33.75" customHeight="1">
      <c r="A516" s="58" t="s">
        <v>204</v>
      </c>
      <c r="B516" s="51" t="s">
        <v>41</v>
      </c>
      <c r="C516" s="93"/>
      <c r="D516" s="93"/>
      <c r="E516" s="93"/>
      <c r="F516" s="12"/>
      <c r="G516" s="12"/>
    </row>
    <row r="517" spans="1:7" ht="31.5" customHeight="1">
      <c r="A517" s="56" t="s">
        <v>205</v>
      </c>
      <c r="B517" s="51" t="s">
        <v>41</v>
      </c>
      <c r="C517" s="93"/>
      <c r="D517" s="93"/>
      <c r="E517" s="93"/>
      <c r="F517" s="12"/>
      <c r="G517" s="12"/>
    </row>
    <row r="518" spans="1:7" ht="23.25" customHeight="1">
      <c r="A518" s="74" t="s">
        <v>46</v>
      </c>
      <c r="B518" s="90" t="s">
        <v>41</v>
      </c>
      <c r="C518" s="154">
        <f>C520+C521+C522+C523+C524+C525+C526+C527+C528+C529+C530+C531+C532+C533+C534+C535+C536+C538+C537</f>
        <v>2504</v>
      </c>
      <c r="D518" s="154">
        <f>D520+D521+D522+D523+D524+D525+D526+D527+D528+D529+D530+D531+D532+D533+D534+D535+D536+D538+D537</f>
        <v>2616</v>
      </c>
      <c r="E518" s="154">
        <f>E520+E521+E522+E523+E524+E525+E526+E527+E528+E529+E530+E531+E532+E533+E534+E535+E536+E538+E537</f>
        <v>2728</v>
      </c>
      <c r="F518" s="154">
        <f>F520+F521+F522+F523+F524+F525+F526+F527+F528+F529+F530+F531+F532+F533+F534+F535+F536+F538+F537</f>
        <v>2840</v>
      </c>
      <c r="G518" s="154">
        <f>G520+G521+G522+G523+G524+G525+G526+G527+G528+G529+G530+G531+G532+G533+G534+G535+G536+G538+G537</f>
        <v>2952</v>
      </c>
    </row>
    <row r="519" spans="1:7" ht="38.25" customHeight="1">
      <c r="A519" s="56" t="s">
        <v>98</v>
      </c>
      <c r="B519" s="90"/>
      <c r="C519" s="150"/>
      <c r="D519" s="150"/>
      <c r="E519" s="150"/>
      <c r="F519" s="150"/>
      <c r="G519" s="150"/>
    </row>
    <row r="520" spans="1:7" ht="15.75" customHeight="1" hidden="1">
      <c r="A520" s="55" t="s">
        <v>191</v>
      </c>
      <c r="B520" s="90" t="s">
        <v>41</v>
      </c>
      <c r="C520" s="153">
        <v>0</v>
      </c>
      <c r="D520" s="153">
        <v>0</v>
      </c>
      <c r="E520" s="153">
        <v>0</v>
      </c>
      <c r="F520" s="153">
        <v>0</v>
      </c>
      <c r="G520" s="153">
        <v>0</v>
      </c>
    </row>
    <row r="521" spans="1:7" ht="19.5" customHeight="1">
      <c r="A521" s="55" t="s">
        <v>210</v>
      </c>
      <c r="B521" s="90" t="s">
        <v>41</v>
      </c>
      <c r="C521" s="153">
        <v>0</v>
      </c>
      <c r="D521" s="153">
        <v>0</v>
      </c>
      <c r="E521" s="153">
        <v>0</v>
      </c>
      <c r="F521" s="153">
        <v>0</v>
      </c>
      <c r="G521" s="153">
        <v>0</v>
      </c>
    </row>
    <row r="522" spans="1:7" ht="23.25" customHeight="1">
      <c r="A522" s="55" t="s">
        <v>192</v>
      </c>
      <c r="B522" s="90" t="s">
        <v>41</v>
      </c>
      <c r="C522" s="153">
        <v>0</v>
      </c>
      <c r="D522" s="153">
        <v>0</v>
      </c>
      <c r="E522" s="153">
        <v>0</v>
      </c>
      <c r="F522" s="153">
        <v>0</v>
      </c>
      <c r="G522" s="153">
        <v>0</v>
      </c>
    </row>
    <row r="523" spans="1:7" ht="45.75" customHeight="1">
      <c r="A523" s="55" t="s">
        <v>207</v>
      </c>
      <c r="B523" s="90" t="s">
        <v>41</v>
      </c>
      <c r="C523" s="153">
        <v>2207</v>
      </c>
      <c r="D523" s="153">
        <v>2309</v>
      </c>
      <c r="E523" s="153">
        <v>2411</v>
      </c>
      <c r="F523" s="153">
        <v>2513</v>
      </c>
      <c r="G523" s="153">
        <v>2615</v>
      </c>
    </row>
    <row r="524" spans="1:7" ht="59.25" customHeight="1">
      <c r="A524" s="56" t="s">
        <v>206</v>
      </c>
      <c r="B524" s="90" t="s">
        <v>41</v>
      </c>
      <c r="C524" s="153">
        <v>0</v>
      </c>
      <c r="D524" s="153">
        <v>0</v>
      </c>
      <c r="E524" s="153">
        <v>0</v>
      </c>
      <c r="F524" s="153">
        <v>0</v>
      </c>
      <c r="G524" s="153">
        <v>0</v>
      </c>
    </row>
    <row r="525" spans="1:7" ht="30.75" customHeight="1">
      <c r="A525" s="55" t="s">
        <v>193</v>
      </c>
      <c r="B525" s="90" t="s">
        <v>41</v>
      </c>
      <c r="C525" s="153">
        <v>0</v>
      </c>
      <c r="D525" s="153">
        <v>0</v>
      </c>
      <c r="E525" s="153">
        <v>0</v>
      </c>
      <c r="F525" s="153">
        <v>0</v>
      </c>
      <c r="G525" s="153">
        <v>0</v>
      </c>
    </row>
    <row r="526" spans="1:7" ht="40.5" customHeight="1">
      <c r="A526" s="55" t="s">
        <v>194</v>
      </c>
      <c r="B526" s="90" t="s">
        <v>41</v>
      </c>
      <c r="C526" s="153">
        <v>206</v>
      </c>
      <c r="D526" s="153">
        <v>212</v>
      </c>
      <c r="E526" s="153">
        <v>218</v>
      </c>
      <c r="F526" s="153">
        <v>224</v>
      </c>
      <c r="G526" s="153">
        <v>230</v>
      </c>
    </row>
    <row r="527" spans="1:7" ht="36" customHeight="1">
      <c r="A527" s="57" t="s">
        <v>196</v>
      </c>
      <c r="B527" s="90" t="s">
        <v>41</v>
      </c>
      <c r="C527" s="153">
        <v>0</v>
      </c>
      <c r="D527" s="153">
        <v>0</v>
      </c>
      <c r="E527" s="153">
        <v>0</v>
      </c>
      <c r="F527" s="153">
        <v>0</v>
      </c>
      <c r="G527" s="153">
        <v>0</v>
      </c>
    </row>
    <row r="528" spans="1:7" ht="18" customHeight="1">
      <c r="A528" s="55" t="s">
        <v>195</v>
      </c>
      <c r="B528" s="90" t="s">
        <v>41</v>
      </c>
      <c r="C528" s="153">
        <v>0</v>
      </c>
      <c r="D528" s="153">
        <v>0</v>
      </c>
      <c r="E528" s="153">
        <v>0</v>
      </c>
      <c r="F528" s="153">
        <v>0</v>
      </c>
      <c r="G528" s="153">
        <v>0</v>
      </c>
    </row>
    <row r="529" spans="1:7" ht="33" customHeight="1">
      <c r="A529" s="55" t="s">
        <v>197</v>
      </c>
      <c r="B529" s="90" t="s">
        <v>41</v>
      </c>
      <c r="C529" s="153">
        <v>0</v>
      </c>
      <c r="D529" s="153">
        <v>0</v>
      </c>
      <c r="E529" s="153">
        <v>0</v>
      </c>
      <c r="F529" s="153">
        <v>0</v>
      </c>
      <c r="G529" s="153">
        <v>0</v>
      </c>
    </row>
    <row r="530" spans="1:7" ht="24" customHeight="1">
      <c r="A530" s="56" t="s">
        <v>198</v>
      </c>
      <c r="B530" s="90" t="s">
        <v>41</v>
      </c>
      <c r="C530" s="153">
        <v>0</v>
      </c>
      <c r="D530" s="153">
        <v>0</v>
      </c>
      <c r="E530" s="153">
        <v>0</v>
      </c>
      <c r="F530" s="153">
        <v>0</v>
      </c>
      <c r="G530" s="153">
        <v>0</v>
      </c>
    </row>
    <row r="531" spans="1:7" ht="32.25" customHeight="1">
      <c r="A531" s="55" t="s">
        <v>199</v>
      </c>
      <c r="B531" s="90" t="s">
        <v>41</v>
      </c>
      <c r="C531" s="153">
        <v>91</v>
      </c>
      <c r="D531" s="153">
        <v>95</v>
      </c>
      <c r="E531" s="153">
        <v>99</v>
      </c>
      <c r="F531" s="153">
        <v>103</v>
      </c>
      <c r="G531" s="153">
        <v>107</v>
      </c>
    </row>
    <row r="532" spans="1:7" ht="31.5" customHeight="1">
      <c r="A532" s="56" t="s">
        <v>208</v>
      </c>
      <c r="B532" s="90" t="s">
        <v>41</v>
      </c>
      <c r="C532" s="153">
        <v>0</v>
      </c>
      <c r="D532" s="153">
        <v>0</v>
      </c>
      <c r="E532" s="153">
        <v>0</v>
      </c>
      <c r="F532" s="153">
        <v>0</v>
      </c>
      <c r="G532" s="153">
        <v>0</v>
      </c>
    </row>
    <row r="533" spans="1:7" ht="28.5" customHeight="1">
      <c r="A533" s="58" t="s">
        <v>200</v>
      </c>
      <c r="B533" s="90" t="s">
        <v>41</v>
      </c>
      <c r="C533" s="153">
        <v>0</v>
      </c>
      <c r="D533" s="153">
        <v>0</v>
      </c>
      <c r="E533" s="153">
        <v>0</v>
      </c>
      <c r="F533" s="153">
        <v>0</v>
      </c>
      <c r="G533" s="153">
        <v>0</v>
      </c>
    </row>
    <row r="534" spans="1:7" ht="29.25" customHeight="1">
      <c r="A534" s="56" t="s">
        <v>201</v>
      </c>
      <c r="B534" s="51" t="s">
        <v>41</v>
      </c>
      <c r="C534" s="153">
        <v>0</v>
      </c>
      <c r="D534" s="153">
        <v>0</v>
      </c>
      <c r="E534" s="153">
        <v>0</v>
      </c>
      <c r="F534" s="153">
        <v>0</v>
      </c>
      <c r="G534" s="153">
        <v>0</v>
      </c>
    </row>
    <row r="535" spans="1:7" ht="32.25" customHeight="1">
      <c r="A535" s="58" t="s">
        <v>202</v>
      </c>
      <c r="B535" s="51" t="s">
        <v>41</v>
      </c>
      <c r="C535" s="153">
        <v>0</v>
      </c>
      <c r="D535" s="153">
        <v>0</v>
      </c>
      <c r="E535" s="153">
        <v>0</v>
      </c>
      <c r="F535" s="153">
        <v>0</v>
      </c>
      <c r="G535" s="153">
        <v>0</v>
      </c>
    </row>
    <row r="536" spans="1:7" ht="41.25" customHeight="1">
      <c r="A536" s="58" t="s">
        <v>203</v>
      </c>
      <c r="B536" s="51" t="s">
        <v>41</v>
      </c>
      <c r="C536" s="153">
        <v>0</v>
      </c>
      <c r="D536" s="153">
        <v>0</v>
      </c>
      <c r="E536" s="153">
        <v>0</v>
      </c>
      <c r="F536" s="153">
        <v>0</v>
      </c>
      <c r="G536" s="153">
        <v>0</v>
      </c>
    </row>
    <row r="537" spans="1:7" ht="47.25" customHeight="1">
      <c r="A537" s="58" t="s">
        <v>204</v>
      </c>
      <c r="B537" s="51" t="s">
        <v>41</v>
      </c>
      <c r="C537" s="153">
        <v>0</v>
      </c>
      <c r="D537" s="153">
        <v>0</v>
      </c>
      <c r="E537" s="153">
        <v>0</v>
      </c>
      <c r="F537" s="153">
        <v>0</v>
      </c>
      <c r="G537" s="153">
        <v>0</v>
      </c>
    </row>
    <row r="538" spans="1:7" ht="16.5" customHeight="1">
      <c r="A538" s="56" t="s">
        <v>205</v>
      </c>
      <c r="B538" s="51" t="s">
        <v>41</v>
      </c>
      <c r="C538" s="153">
        <v>0</v>
      </c>
      <c r="D538" s="153">
        <v>0</v>
      </c>
      <c r="E538" s="153">
        <v>0</v>
      </c>
      <c r="F538" s="153">
        <v>0</v>
      </c>
      <c r="G538" s="153">
        <v>0</v>
      </c>
    </row>
    <row r="539" spans="1:7" ht="20.25" customHeight="1">
      <c r="A539" s="175" t="s">
        <v>103</v>
      </c>
      <c r="B539" s="175"/>
      <c r="C539" s="175"/>
      <c r="D539" s="175"/>
      <c r="E539" s="175"/>
      <c r="F539" s="175"/>
      <c r="G539" s="175"/>
    </row>
    <row r="540" spans="1:7" ht="15.75" customHeight="1">
      <c r="A540" s="11" t="s">
        <v>117</v>
      </c>
      <c r="B540" s="90" t="s">
        <v>41</v>
      </c>
      <c r="C540" s="97">
        <f>SUM(C542:C557)</f>
        <v>92534.70000000001</v>
      </c>
      <c r="D540" s="97">
        <f>SUM(D542:D557)</f>
        <v>80014.7</v>
      </c>
      <c r="E540" s="97">
        <f>SUM(E542:E557)</f>
        <v>88147.5</v>
      </c>
      <c r="F540" s="97">
        <f>SUM(F542:F557)</f>
        <v>90846.7</v>
      </c>
      <c r="G540" s="97">
        <f>SUM(G542:G557)</f>
        <v>90846.7</v>
      </c>
    </row>
    <row r="541" spans="1:7" ht="34.5" customHeight="1">
      <c r="A541" s="56" t="s">
        <v>104</v>
      </c>
      <c r="B541" s="90"/>
      <c r="C541" s="11"/>
      <c r="D541" s="11"/>
      <c r="E541" s="11"/>
      <c r="F541" s="12"/>
      <c r="G541" s="12"/>
    </row>
    <row r="542" spans="1:7" ht="18.75" customHeight="1">
      <c r="A542" s="56" t="s">
        <v>130</v>
      </c>
      <c r="B542" s="90" t="s">
        <v>41</v>
      </c>
      <c r="C542" s="11">
        <v>0</v>
      </c>
      <c r="D542" s="11">
        <v>0</v>
      </c>
      <c r="E542" s="11">
        <v>0</v>
      </c>
      <c r="F542" s="12">
        <v>0</v>
      </c>
      <c r="G542" s="12">
        <v>0</v>
      </c>
    </row>
    <row r="543" spans="1:7" ht="22.5" customHeight="1">
      <c r="A543" s="56" t="s">
        <v>106</v>
      </c>
      <c r="B543" s="90" t="s">
        <v>41</v>
      </c>
      <c r="C543" s="11">
        <v>60628.2</v>
      </c>
      <c r="D543" s="11">
        <v>55368.5</v>
      </c>
      <c r="E543" s="11">
        <v>60193.5</v>
      </c>
      <c r="F543" s="12">
        <v>62300.2</v>
      </c>
      <c r="G543" s="12">
        <v>62300.2</v>
      </c>
    </row>
    <row r="544" spans="1:7" ht="24" customHeight="1">
      <c r="A544" s="56" t="s">
        <v>131</v>
      </c>
      <c r="B544" s="90" t="s">
        <v>41</v>
      </c>
      <c r="C544" s="11">
        <v>0</v>
      </c>
      <c r="D544" s="11">
        <v>0</v>
      </c>
      <c r="E544" s="11">
        <v>0</v>
      </c>
      <c r="F544" s="12">
        <v>0</v>
      </c>
      <c r="G544" s="12">
        <v>0</v>
      </c>
    </row>
    <row r="545" spans="1:7" ht="16.5" customHeight="1">
      <c r="A545" s="56" t="s">
        <v>132</v>
      </c>
      <c r="B545" s="90" t="s">
        <v>41</v>
      </c>
      <c r="C545" s="11">
        <v>12827.6</v>
      </c>
      <c r="D545" s="11">
        <v>12782.4</v>
      </c>
      <c r="E545" s="11">
        <v>12034.2</v>
      </c>
      <c r="F545" s="109">
        <v>12626.7</v>
      </c>
      <c r="G545" s="12">
        <v>12626.7</v>
      </c>
    </row>
    <row r="546" spans="1:7" ht="42" customHeight="1">
      <c r="A546" s="56" t="s">
        <v>105</v>
      </c>
      <c r="B546" s="90" t="s">
        <v>41</v>
      </c>
      <c r="C546" s="11">
        <v>942</v>
      </c>
      <c r="D546" s="11">
        <v>736</v>
      </c>
      <c r="E546" s="11">
        <v>790</v>
      </c>
      <c r="F546" s="12">
        <v>790</v>
      </c>
      <c r="G546" s="12">
        <v>790</v>
      </c>
    </row>
    <row r="547" spans="1:7" ht="17.25" customHeight="1">
      <c r="A547" s="56" t="s">
        <v>110</v>
      </c>
      <c r="B547" s="90" t="s">
        <v>41</v>
      </c>
      <c r="C547" s="11">
        <v>0</v>
      </c>
      <c r="D547" s="11">
        <v>0</v>
      </c>
      <c r="E547" s="11">
        <v>0</v>
      </c>
      <c r="F547" s="12">
        <v>0</v>
      </c>
      <c r="G547" s="12">
        <v>0</v>
      </c>
    </row>
    <row r="548" spans="1:7" ht="21" customHeight="1">
      <c r="A548" s="56" t="s">
        <v>107</v>
      </c>
      <c r="B548" s="90" t="s">
        <v>41</v>
      </c>
      <c r="C548" s="11">
        <v>7230.1</v>
      </c>
      <c r="D548" s="11">
        <v>5469</v>
      </c>
      <c r="E548" s="11">
        <v>6740</v>
      </c>
      <c r="F548" s="12">
        <v>6740</v>
      </c>
      <c r="G548" s="12">
        <v>6740</v>
      </c>
    </row>
    <row r="549" spans="1:7" ht="23.25" customHeight="1">
      <c r="A549" s="49" t="s">
        <v>160</v>
      </c>
      <c r="B549" s="90" t="s">
        <v>41</v>
      </c>
      <c r="C549" s="11">
        <v>0</v>
      </c>
      <c r="D549" s="11">
        <v>0</v>
      </c>
      <c r="E549" s="11">
        <v>0</v>
      </c>
      <c r="F549" s="12">
        <v>0</v>
      </c>
      <c r="G549" s="12">
        <v>0</v>
      </c>
    </row>
    <row r="550" spans="1:7" ht="31.5" customHeight="1">
      <c r="A550" s="56" t="s">
        <v>112</v>
      </c>
      <c r="B550" s="90" t="s">
        <v>41</v>
      </c>
      <c r="C550" s="11">
        <v>6360.2</v>
      </c>
      <c r="D550" s="11">
        <v>4500</v>
      </c>
      <c r="E550" s="11">
        <v>6664</v>
      </c>
      <c r="F550" s="12">
        <v>6664</v>
      </c>
      <c r="G550" s="12">
        <v>6664</v>
      </c>
    </row>
    <row r="551" spans="1:7" ht="18.75" customHeight="1">
      <c r="A551" s="56" t="s">
        <v>108</v>
      </c>
      <c r="B551" s="90" t="s">
        <v>41</v>
      </c>
      <c r="C551" s="11">
        <v>5.1</v>
      </c>
      <c r="D551" s="11">
        <v>0</v>
      </c>
      <c r="E551" s="11">
        <v>0</v>
      </c>
      <c r="F551" s="12">
        <v>0</v>
      </c>
      <c r="G551" s="12">
        <v>0</v>
      </c>
    </row>
    <row r="552" spans="1:7" ht="23.25" customHeight="1">
      <c r="A552" s="56" t="s">
        <v>109</v>
      </c>
      <c r="B552" s="90" t="s">
        <v>41</v>
      </c>
      <c r="C552" s="11">
        <v>3213.7</v>
      </c>
      <c r="D552" s="11">
        <v>276.8</v>
      </c>
      <c r="E552" s="11">
        <v>913.8</v>
      </c>
      <c r="F552" s="12">
        <v>913.8</v>
      </c>
      <c r="G552" s="12">
        <v>913.8</v>
      </c>
    </row>
    <row r="553" spans="1:7" ht="21.75" customHeight="1">
      <c r="A553" s="56" t="s">
        <v>156</v>
      </c>
      <c r="B553" s="90" t="s">
        <v>41</v>
      </c>
      <c r="C553" s="11">
        <v>474.8</v>
      </c>
      <c r="D553" s="11">
        <v>370</v>
      </c>
      <c r="E553" s="11">
        <v>300</v>
      </c>
      <c r="F553" s="12">
        <v>300</v>
      </c>
      <c r="G553" s="12">
        <v>300</v>
      </c>
    </row>
    <row r="554" spans="1:7" ht="20.25" customHeight="1">
      <c r="A554" s="11" t="s">
        <v>161</v>
      </c>
      <c r="B554" s="90" t="s">
        <v>41</v>
      </c>
      <c r="C554" s="11">
        <v>0</v>
      </c>
      <c r="D554" s="11">
        <v>0</v>
      </c>
      <c r="E554" s="11">
        <v>0</v>
      </c>
      <c r="F554" s="12">
        <v>0</v>
      </c>
      <c r="G554" s="12">
        <v>0</v>
      </c>
    </row>
    <row r="555" spans="1:7" ht="24" customHeight="1">
      <c r="A555" s="56" t="s">
        <v>111</v>
      </c>
      <c r="B555" s="90" t="s">
        <v>41</v>
      </c>
      <c r="C555" s="11">
        <v>853</v>
      </c>
      <c r="D555" s="11">
        <v>512</v>
      </c>
      <c r="E555" s="11">
        <v>512</v>
      </c>
      <c r="F555" s="11">
        <v>512</v>
      </c>
      <c r="G555" s="11">
        <v>512</v>
      </c>
    </row>
    <row r="556" spans="1:7" ht="30" customHeight="1">
      <c r="A556" s="56" t="s">
        <v>162</v>
      </c>
      <c r="B556" s="90" t="s">
        <v>41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</row>
    <row r="557" spans="1:7" ht="18.75" customHeight="1">
      <c r="A557" s="11" t="s">
        <v>163</v>
      </c>
      <c r="B557" s="90" t="s">
        <v>41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</row>
    <row r="558" spans="1:7" ht="23.25" customHeight="1">
      <c r="A558" s="162" t="s">
        <v>49</v>
      </c>
      <c r="B558" s="162"/>
      <c r="C558" s="162"/>
      <c r="D558" s="162"/>
      <c r="E558" s="162"/>
      <c r="F558" s="162"/>
      <c r="G558" s="162"/>
    </row>
    <row r="559" spans="1:7" ht="36.75" customHeight="1">
      <c r="A559" s="28" t="s">
        <v>85</v>
      </c>
      <c r="B559" s="38" t="s">
        <v>5</v>
      </c>
      <c r="C559" s="97">
        <v>7822</v>
      </c>
      <c r="D559" s="97">
        <v>7700</v>
      </c>
      <c r="E559" s="97">
        <v>7600</v>
      </c>
      <c r="F559" s="98">
        <v>7500</v>
      </c>
      <c r="G559" s="98">
        <v>7400</v>
      </c>
    </row>
    <row r="560" spans="1:7" ht="30" customHeight="1">
      <c r="A560" s="53" t="s">
        <v>155</v>
      </c>
      <c r="B560" s="90"/>
      <c r="C560" s="97">
        <v>1416</v>
      </c>
      <c r="D560" s="97">
        <v>1424</v>
      </c>
      <c r="E560" s="97">
        <v>1429</v>
      </c>
      <c r="F560" s="98">
        <v>1433</v>
      </c>
      <c r="G560" s="98">
        <v>1449</v>
      </c>
    </row>
    <row r="561" spans="1:7" ht="28.5" customHeight="1">
      <c r="A561" s="67" t="s">
        <v>123</v>
      </c>
      <c r="B561" s="90"/>
      <c r="C561" s="11"/>
      <c r="D561" s="11"/>
      <c r="E561" s="11"/>
      <c r="F561" s="12"/>
      <c r="G561" s="12"/>
    </row>
    <row r="562" spans="1:7" ht="31.5" customHeight="1">
      <c r="A562" s="68" t="s">
        <v>175</v>
      </c>
      <c r="B562" s="69" t="s">
        <v>5</v>
      </c>
      <c r="C562" s="11">
        <v>500</v>
      </c>
      <c r="D562" s="11">
        <v>514</v>
      </c>
      <c r="E562" s="11">
        <v>525</v>
      </c>
      <c r="F562" s="12">
        <v>532</v>
      </c>
      <c r="G562" s="12">
        <v>545</v>
      </c>
    </row>
    <row r="563" spans="1:7" ht="21.75" customHeight="1">
      <c r="A563" s="68" t="s">
        <v>133</v>
      </c>
      <c r="B563" s="69"/>
      <c r="C563" s="11"/>
      <c r="D563" s="11"/>
      <c r="E563" s="11"/>
      <c r="F563" s="12"/>
      <c r="G563" s="12"/>
    </row>
    <row r="564" spans="1:7" ht="18.75" customHeight="1">
      <c r="A564" s="70" t="s">
        <v>189</v>
      </c>
      <c r="B564" s="69" t="s">
        <v>5</v>
      </c>
      <c r="C564" s="11">
        <v>0</v>
      </c>
      <c r="D564" s="11">
        <v>0</v>
      </c>
      <c r="E564" s="11">
        <v>0</v>
      </c>
      <c r="F564" s="12">
        <v>0</v>
      </c>
      <c r="G564" s="12">
        <v>0</v>
      </c>
    </row>
    <row r="565" spans="1:7" ht="26.25" customHeight="1">
      <c r="A565" s="70" t="s">
        <v>190</v>
      </c>
      <c r="B565" s="69" t="s">
        <v>5</v>
      </c>
      <c r="C565" s="11">
        <v>0</v>
      </c>
      <c r="D565" s="11">
        <v>0</v>
      </c>
      <c r="E565" s="11">
        <v>0</v>
      </c>
      <c r="F565" s="12">
        <v>0</v>
      </c>
      <c r="G565" s="12">
        <v>0</v>
      </c>
    </row>
    <row r="566" spans="1:7" ht="31.5" customHeight="1">
      <c r="A566" s="71" t="s">
        <v>243</v>
      </c>
      <c r="B566" s="69" t="s">
        <v>5</v>
      </c>
      <c r="C566" s="11">
        <v>76</v>
      </c>
      <c r="D566" s="11">
        <v>75</v>
      </c>
      <c r="E566" s="11">
        <v>74</v>
      </c>
      <c r="F566" s="12">
        <v>73</v>
      </c>
      <c r="G566" s="12">
        <v>72</v>
      </c>
    </row>
    <row r="567" spans="1:7" ht="44.25" customHeight="1">
      <c r="A567" s="71" t="s">
        <v>244</v>
      </c>
      <c r="B567" s="69" t="s">
        <v>5</v>
      </c>
      <c r="C567" s="11">
        <v>32</v>
      </c>
      <c r="D567" s="11">
        <v>34</v>
      </c>
      <c r="E567" s="11">
        <v>35</v>
      </c>
      <c r="F567" s="12">
        <v>36</v>
      </c>
      <c r="G567" s="12">
        <v>39</v>
      </c>
    </row>
    <row r="568" spans="1:7" ht="24" customHeight="1">
      <c r="A568" s="72" t="s">
        <v>176</v>
      </c>
      <c r="B568" s="69" t="s">
        <v>5</v>
      </c>
      <c r="C568" s="11">
        <v>0</v>
      </c>
      <c r="D568" s="11">
        <v>0</v>
      </c>
      <c r="E568" s="11">
        <v>0</v>
      </c>
      <c r="F568" s="12">
        <v>0</v>
      </c>
      <c r="G568" s="12">
        <v>0</v>
      </c>
    </row>
    <row r="569" spans="1:7" ht="33" customHeight="1">
      <c r="A569" s="73" t="s">
        <v>177</v>
      </c>
      <c r="B569" s="69" t="s">
        <v>5</v>
      </c>
      <c r="C569" s="11">
        <v>39</v>
      </c>
      <c r="D569" s="11">
        <v>42</v>
      </c>
      <c r="E569" s="11">
        <v>44</v>
      </c>
      <c r="F569" s="12">
        <v>46</v>
      </c>
      <c r="G569" s="12">
        <v>49</v>
      </c>
    </row>
    <row r="570" spans="1:7" ht="23.25" customHeight="1">
      <c r="A570" s="72" t="s">
        <v>178</v>
      </c>
      <c r="B570" s="69" t="s">
        <v>5</v>
      </c>
      <c r="C570" s="11">
        <v>0</v>
      </c>
      <c r="D570" s="11">
        <v>0</v>
      </c>
      <c r="E570" s="11">
        <v>0</v>
      </c>
      <c r="F570" s="12">
        <v>0</v>
      </c>
      <c r="G570" s="12">
        <v>0</v>
      </c>
    </row>
    <row r="571" spans="1:7" ht="29.25" customHeight="1">
      <c r="A571" s="72" t="s">
        <v>179</v>
      </c>
      <c r="B571" s="69" t="s">
        <v>5</v>
      </c>
      <c r="C571" s="11">
        <v>0</v>
      </c>
      <c r="D571" s="11">
        <v>0</v>
      </c>
      <c r="E571" s="11">
        <v>0</v>
      </c>
      <c r="F571" s="12">
        <v>0</v>
      </c>
      <c r="G571" s="12">
        <v>0</v>
      </c>
    </row>
    <row r="572" spans="1:7" ht="27" customHeight="1">
      <c r="A572" s="72" t="s">
        <v>180</v>
      </c>
      <c r="B572" s="69" t="s">
        <v>5</v>
      </c>
      <c r="C572" s="11">
        <v>7</v>
      </c>
      <c r="D572" s="11">
        <v>7</v>
      </c>
      <c r="E572" s="11">
        <v>6</v>
      </c>
      <c r="F572" s="12">
        <v>6</v>
      </c>
      <c r="G572" s="12">
        <v>6</v>
      </c>
    </row>
    <row r="573" spans="1:7" ht="21.75" customHeight="1">
      <c r="A573" s="71" t="s">
        <v>181</v>
      </c>
      <c r="B573" s="69" t="s">
        <v>5</v>
      </c>
      <c r="C573" s="11">
        <v>6</v>
      </c>
      <c r="D573" s="11">
        <v>6</v>
      </c>
      <c r="E573" s="11">
        <v>6</v>
      </c>
      <c r="F573" s="12">
        <v>6</v>
      </c>
      <c r="G573" s="12">
        <v>6</v>
      </c>
    </row>
    <row r="574" spans="1:7" ht="37.5" customHeight="1">
      <c r="A574" s="72" t="s">
        <v>182</v>
      </c>
      <c r="B574" s="69" t="s">
        <v>5</v>
      </c>
      <c r="C574" s="11">
        <v>2</v>
      </c>
      <c r="D574" s="11">
        <v>1</v>
      </c>
      <c r="E574" s="11">
        <v>1</v>
      </c>
      <c r="F574" s="12">
        <v>1</v>
      </c>
      <c r="G574" s="12">
        <v>1</v>
      </c>
    </row>
    <row r="575" spans="1:7" ht="36" customHeight="1">
      <c r="A575" s="72" t="s">
        <v>179</v>
      </c>
      <c r="B575" s="69"/>
      <c r="C575" s="11">
        <v>0</v>
      </c>
      <c r="D575" s="11">
        <v>0</v>
      </c>
      <c r="E575" s="11">
        <v>0</v>
      </c>
      <c r="F575" s="12">
        <v>0</v>
      </c>
      <c r="G575" s="12">
        <v>0</v>
      </c>
    </row>
    <row r="576" spans="1:7" ht="34.5" customHeight="1">
      <c r="A576" s="72" t="s">
        <v>209</v>
      </c>
      <c r="B576" s="69" t="s">
        <v>5</v>
      </c>
      <c r="C576" s="11">
        <v>1</v>
      </c>
      <c r="D576" s="11">
        <v>1</v>
      </c>
      <c r="E576" s="11">
        <v>1</v>
      </c>
      <c r="F576" s="12">
        <v>1</v>
      </c>
      <c r="G576" s="12">
        <v>1</v>
      </c>
    </row>
    <row r="577" spans="1:7" ht="33" customHeight="1">
      <c r="A577" s="72" t="s">
        <v>183</v>
      </c>
      <c r="B577" s="69" t="s">
        <v>5</v>
      </c>
      <c r="C577" s="11">
        <v>2</v>
      </c>
      <c r="D577" s="11">
        <v>2</v>
      </c>
      <c r="E577" s="11">
        <v>2</v>
      </c>
      <c r="F577" s="12">
        <v>2</v>
      </c>
      <c r="G577" s="12">
        <v>2</v>
      </c>
    </row>
    <row r="578" spans="1:7" ht="48.75" customHeight="1">
      <c r="A578" s="72" t="s">
        <v>184</v>
      </c>
      <c r="B578" s="69" t="s">
        <v>5</v>
      </c>
      <c r="C578" s="11">
        <v>195</v>
      </c>
      <c r="D578" s="11">
        <v>192</v>
      </c>
      <c r="E578" s="11">
        <v>190</v>
      </c>
      <c r="F578" s="12">
        <v>189</v>
      </c>
      <c r="G578" s="12">
        <v>188</v>
      </c>
    </row>
    <row r="579" spans="1:7" ht="20.25" customHeight="1">
      <c r="A579" s="72" t="s">
        <v>185</v>
      </c>
      <c r="B579" s="69" t="s">
        <v>5</v>
      </c>
      <c r="C579" s="11">
        <v>407</v>
      </c>
      <c r="D579" s="11">
        <v>405</v>
      </c>
      <c r="E579" s="11">
        <v>403</v>
      </c>
      <c r="F579" s="12">
        <v>400</v>
      </c>
      <c r="G579" s="12">
        <v>400</v>
      </c>
    </row>
    <row r="580" spans="1:7" ht="37.5" customHeight="1">
      <c r="A580" s="72" t="s">
        <v>186</v>
      </c>
      <c r="B580" s="69" t="s">
        <v>5</v>
      </c>
      <c r="C580" s="11">
        <v>123</v>
      </c>
      <c r="D580" s="11">
        <v>120</v>
      </c>
      <c r="E580" s="11">
        <v>119</v>
      </c>
      <c r="F580" s="12">
        <v>118</v>
      </c>
      <c r="G580" s="12">
        <v>118</v>
      </c>
    </row>
    <row r="581" spans="1:7" ht="27.75" customHeight="1">
      <c r="A581" s="72" t="s">
        <v>187</v>
      </c>
      <c r="B581" s="69" t="s">
        <v>5</v>
      </c>
      <c r="C581" s="11">
        <v>24</v>
      </c>
      <c r="D581" s="11">
        <v>23</v>
      </c>
      <c r="E581" s="11">
        <v>21</v>
      </c>
      <c r="F581" s="12">
        <v>21</v>
      </c>
      <c r="G581" s="12">
        <v>20</v>
      </c>
    </row>
    <row r="582" spans="1:7" ht="22.5" customHeight="1">
      <c r="A582" s="73" t="s">
        <v>188</v>
      </c>
      <c r="B582" s="69" t="s">
        <v>5</v>
      </c>
      <c r="C582" s="11">
        <v>2</v>
      </c>
      <c r="D582" s="11">
        <v>2</v>
      </c>
      <c r="E582" s="11">
        <v>2</v>
      </c>
      <c r="F582" s="12">
        <v>2</v>
      </c>
      <c r="G582" s="12">
        <v>2</v>
      </c>
    </row>
    <row r="583" spans="1:7" ht="26.25" customHeight="1">
      <c r="A583" s="74" t="s">
        <v>101</v>
      </c>
      <c r="B583" s="69" t="s">
        <v>41</v>
      </c>
      <c r="C583" s="34">
        <v>645944</v>
      </c>
      <c r="D583" s="34">
        <v>722272</v>
      </c>
      <c r="E583" s="34">
        <v>784046</v>
      </c>
      <c r="F583" s="98">
        <v>842395</v>
      </c>
      <c r="G583" s="98">
        <v>909306</v>
      </c>
    </row>
    <row r="584" spans="1:7" ht="45.75" customHeight="1">
      <c r="A584" s="76" t="s">
        <v>118</v>
      </c>
      <c r="B584" s="90"/>
      <c r="C584" s="75"/>
      <c r="D584" s="75"/>
      <c r="E584" s="75"/>
      <c r="F584" s="12"/>
      <c r="G584" s="12"/>
    </row>
    <row r="585" spans="1:7" ht="13.5" customHeight="1">
      <c r="A585" s="11"/>
      <c r="B585" s="90"/>
      <c r="C585" s="75"/>
      <c r="D585" s="75"/>
      <c r="E585" s="75"/>
      <c r="F585" s="12"/>
      <c r="G585" s="12"/>
    </row>
    <row r="586" spans="1:7" ht="33" customHeight="1">
      <c r="A586" s="73" t="s">
        <v>175</v>
      </c>
      <c r="B586" s="69" t="s">
        <v>41</v>
      </c>
      <c r="C586" s="105">
        <v>284880</v>
      </c>
      <c r="D586" s="105">
        <v>324776</v>
      </c>
      <c r="E586" s="105">
        <v>357935</v>
      </c>
      <c r="F586" s="106">
        <v>388096</v>
      </c>
      <c r="G586" s="106">
        <v>423818</v>
      </c>
    </row>
    <row r="587" spans="1:7" ht="21.75" customHeight="1">
      <c r="A587" s="149" t="s">
        <v>133</v>
      </c>
      <c r="B587" s="69"/>
      <c r="C587" s="75"/>
      <c r="D587" s="75"/>
      <c r="E587" s="75"/>
      <c r="F587" s="12"/>
      <c r="G587" s="12"/>
    </row>
    <row r="588" spans="1:7" ht="19.5" customHeight="1">
      <c r="A588" s="70" t="s">
        <v>189</v>
      </c>
      <c r="B588" s="69" t="s">
        <v>41</v>
      </c>
      <c r="C588" s="105">
        <v>0</v>
      </c>
      <c r="D588" s="105">
        <v>0</v>
      </c>
      <c r="E588" s="105">
        <v>0</v>
      </c>
      <c r="F588" s="106">
        <v>0</v>
      </c>
      <c r="G588" s="106">
        <v>0</v>
      </c>
    </row>
    <row r="589" spans="1:7" ht="22.5" customHeight="1">
      <c r="A589" s="77" t="s">
        <v>190</v>
      </c>
      <c r="B589" s="69" t="s">
        <v>41</v>
      </c>
      <c r="C589" s="105">
        <v>0</v>
      </c>
      <c r="D589" s="105">
        <v>0</v>
      </c>
      <c r="E589" s="105">
        <v>0</v>
      </c>
      <c r="F589" s="106">
        <v>0</v>
      </c>
      <c r="G589" s="106">
        <v>0</v>
      </c>
    </row>
    <row r="590" spans="1:7" ht="33" customHeight="1">
      <c r="A590" s="71" t="s">
        <v>245</v>
      </c>
      <c r="B590" s="69" t="s">
        <v>41</v>
      </c>
      <c r="C590" s="105">
        <v>32772</v>
      </c>
      <c r="D590" s="105">
        <v>35865</v>
      </c>
      <c r="E590" s="105">
        <v>38183</v>
      </c>
      <c r="F590" s="106">
        <v>40304</v>
      </c>
      <c r="G590" s="106">
        <v>42375</v>
      </c>
    </row>
    <row r="591" spans="1:7" ht="42" customHeight="1">
      <c r="A591" s="71" t="s">
        <v>246</v>
      </c>
      <c r="B591" s="69" t="s">
        <v>41</v>
      </c>
      <c r="C591" s="105">
        <v>11674</v>
      </c>
      <c r="D591" s="105">
        <v>13756</v>
      </c>
      <c r="E591" s="105">
        <v>15279</v>
      </c>
      <c r="F591" s="106">
        <v>16816</v>
      </c>
      <c r="G591" s="12">
        <v>19419</v>
      </c>
    </row>
    <row r="592" spans="1:7" ht="27.75" customHeight="1">
      <c r="A592" s="72" t="s">
        <v>176</v>
      </c>
      <c r="B592" s="69" t="s">
        <v>41</v>
      </c>
      <c r="C592" s="105">
        <v>0</v>
      </c>
      <c r="D592" s="105">
        <v>0</v>
      </c>
      <c r="E592" s="105">
        <v>0</v>
      </c>
      <c r="F592" s="12">
        <v>0</v>
      </c>
      <c r="G592" s="12">
        <v>0</v>
      </c>
    </row>
    <row r="593" spans="1:7" ht="30">
      <c r="A593" s="73" t="s">
        <v>177</v>
      </c>
      <c r="B593" s="69" t="s">
        <v>41</v>
      </c>
      <c r="C593" s="105">
        <v>14033</v>
      </c>
      <c r="D593" s="105">
        <v>16760</v>
      </c>
      <c r="E593" s="105">
        <v>18946</v>
      </c>
      <c r="F593" s="106">
        <v>21193</v>
      </c>
      <c r="G593" s="106">
        <v>24065</v>
      </c>
    </row>
    <row r="594" spans="1:7" ht="18" customHeight="1">
      <c r="A594" s="72" t="s">
        <v>178</v>
      </c>
      <c r="B594" s="69" t="s">
        <v>41</v>
      </c>
      <c r="C594" s="105">
        <v>0</v>
      </c>
      <c r="D594" s="105">
        <v>0</v>
      </c>
      <c r="E594" s="105">
        <v>0</v>
      </c>
      <c r="F594" s="106">
        <v>0</v>
      </c>
      <c r="G594" s="12">
        <v>0</v>
      </c>
    </row>
    <row r="595" spans="1:10" ht="30">
      <c r="A595" s="72" t="s">
        <v>179</v>
      </c>
      <c r="B595" s="69" t="s">
        <v>41</v>
      </c>
      <c r="C595" s="105">
        <v>0</v>
      </c>
      <c r="D595" s="105">
        <v>0</v>
      </c>
      <c r="E595" s="105">
        <v>0</v>
      </c>
      <c r="F595" s="12">
        <v>0</v>
      </c>
      <c r="G595" s="12">
        <v>0</v>
      </c>
      <c r="J595" s="1" t="s">
        <v>148</v>
      </c>
    </row>
    <row r="596" spans="1:7" ht="31.5" customHeight="1">
      <c r="A596" s="72" t="s">
        <v>180</v>
      </c>
      <c r="B596" s="69" t="s">
        <v>41</v>
      </c>
      <c r="C596" s="105">
        <v>1350</v>
      </c>
      <c r="D596" s="105">
        <v>1497</v>
      </c>
      <c r="E596" s="105">
        <v>1384</v>
      </c>
      <c r="F596" s="106">
        <v>1481</v>
      </c>
      <c r="G596" s="12">
        <v>1579</v>
      </c>
    </row>
    <row r="597" spans="1:7" ht="15.75">
      <c r="A597" s="71" t="s">
        <v>181</v>
      </c>
      <c r="B597" s="90" t="s">
        <v>41</v>
      </c>
      <c r="C597" s="105">
        <v>2858</v>
      </c>
      <c r="D597" s="105">
        <v>3170</v>
      </c>
      <c r="E597" s="105">
        <v>3420</v>
      </c>
      <c r="F597" s="106">
        <v>3660</v>
      </c>
      <c r="G597" s="106">
        <v>3901</v>
      </c>
    </row>
    <row r="598" spans="1:7" ht="30">
      <c r="A598" s="72" t="s">
        <v>182</v>
      </c>
      <c r="B598" s="69" t="s">
        <v>41</v>
      </c>
      <c r="C598" s="11">
        <v>692</v>
      </c>
      <c r="D598" s="11">
        <v>384</v>
      </c>
      <c r="E598" s="11">
        <v>414</v>
      </c>
      <c r="F598" s="12">
        <v>443</v>
      </c>
      <c r="G598" s="12">
        <v>473</v>
      </c>
    </row>
    <row r="599" spans="1:7" ht="30">
      <c r="A599" s="72" t="s">
        <v>179</v>
      </c>
      <c r="B599" s="69" t="s">
        <v>41</v>
      </c>
      <c r="C599" s="11">
        <v>0</v>
      </c>
      <c r="D599" s="11">
        <v>0</v>
      </c>
      <c r="E599" s="11">
        <v>0</v>
      </c>
      <c r="F599" s="12">
        <v>0</v>
      </c>
      <c r="G599" s="12">
        <v>0</v>
      </c>
    </row>
    <row r="600" spans="1:7" ht="30">
      <c r="A600" s="72" t="s">
        <v>209</v>
      </c>
      <c r="B600" s="69" t="s">
        <v>41</v>
      </c>
      <c r="C600" s="11">
        <v>182</v>
      </c>
      <c r="D600" s="11">
        <v>202</v>
      </c>
      <c r="E600" s="11">
        <v>217</v>
      </c>
      <c r="F600" s="12">
        <v>233</v>
      </c>
      <c r="G600" s="12">
        <v>248</v>
      </c>
    </row>
    <row r="601" spans="1:7" ht="34.5" customHeight="1">
      <c r="A601" s="72" t="s">
        <v>183</v>
      </c>
      <c r="B601" s="69" t="s">
        <v>41</v>
      </c>
      <c r="C601" s="11">
        <v>661</v>
      </c>
      <c r="D601" s="11">
        <v>733</v>
      </c>
      <c r="E601" s="11">
        <v>791</v>
      </c>
      <c r="F601" s="12">
        <v>847</v>
      </c>
      <c r="G601" s="12">
        <v>902</v>
      </c>
    </row>
    <row r="602" spans="1:7" ht="46.5" customHeight="1">
      <c r="A602" s="72" t="s">
        <v>184</v>
      </c>
      <c r="B602" s="69" t="s">
        <v>41</v>
      </c>
      <c r="C602" s="11">
        <v>100049</v>
      </c>
      <c r="D602" s="11">
        <v>109246</v>
      </c>
      <c r="E602" s="11">
        <v>116649</v>
      </c>
      <c r="F602" s="12">
        <v>124157</v>
      </c>
      <c r="G602" s="12">
        <v>131651</v>
      </c>
    </row>
    <row r="603" spans="1:7" ht="15.75">
      <c r="A603" s="72" t="s">
        <v>185</v>
      </c>
      <c r="B603" s="90" t="s">
        <v>41</v>
      </c>
      <c r="C603" s="11">
        <v>143599</v>
      </c>
      <c r="D603" s="11">
        <v>158475</v>
      </c>
      <c r="E603" s="11">
        <v>170145</v>
      </c>
      <c r="F603" s="12">
        <v>180696</v>
      </c>
      <c r="G603" s="12">
        <v>192624</v>
      </c>
    </row>
    <row r="604" spans="1:7" ht="37.5" customHeight="1">
      <c r="A604" s="72" t="s">
        <v>186</v>
      </c>
      <c r="B604" s="69" t="s">
        <v>41</v>
      </c>
      <c r="C604" s="11">
        <v>44293</v>
      </c>
      <c r="D604" s="11">
        <v>47923</v>
      </c>
      <c r="E604" s="11">
        <v>51278</v>
      </c>
      <c r="F604" s="12">
        <v>54407</v>
      </c>
      <c r="G604" s="12">
        <v>57997</v>
      </c>
    </row>
    <row r="605" spans="1:7" ht="33" customHeight="1">
      <c r="A605" s="72" t="s">
        <v>187</v>
      </c>
      <c r="B605" s="69" t="s">
        <v>41</v>
      </c>
      <c r="C605" s="11">
        <v>8325</v>
      </c>
      <c r="D605" s="11">
        <v>8848</v>
      </c>
      <c r="E605" s="11">
        <v>8717</v>
      </c>
      <c r="F605" s="12">
        <v>9327</v>
      </c>
      <c r="G605" s="12">
        <v>9469</v>
      </c>
    </row>
    <row r="606" spans="1:7" ht="15.75">
      <c r="A606" s="73" t="s">
        <v>188</v>
      </c>
      <c r="B606" s="69" t="s">
        <v>41</v>
      </c>
      <c r="C606" s="11">
        <v>575</v>
      </c>
      <c r="D606" s="11">
        <v>638</v>
      </c>
      <c r="E606" s="11">
        <v>688</v>
      </c>
      <c r="F606" s="12">
        <v>736</v>
      </c>
      <c r="G606" s="12">
        <v>785</v>
      </c>
    </row>
    <row r="607" spans="1:7" ht="14.25" customHeight="1">
      <c r="A607" s="56"/>
      <c r="B607" s="42"/>
      <c r="C607" s="11"/>
      <c r="D607" s="11"/>
      <c r="E607" s="11"/>
      <c r="F607" s="12"/>
      <c r="G607" s="12"/>
    </row>
    <row r="608" spans="1:7" ht="31.5">
      <c r="A608" s="78" t="s">
        <v>102</v>
      </c>
      <c r="B608" s="69" t="s">
        <v>7</v>
      </c>
      <c r="C608" s="107">
        <f>C583/C560/12*1000</f>
        <v>38014.595103578155</v>
      </c>
      <c r="D608" s="107">
        <f>D583/D560/12*1000</f>
        <v>42267.79026217228</v>
      </c>
      <c r="E608" s="107">
        <f>E583/E560/12*1000</f>
        <v>45722.29997667367</v>
      </c>
      <c r="F608" s="107">
        <f>F583/F560/12*1000</f>
        <v>48987.84601070017</v>
      </c>
      <c r="G608" s="107">
        <f>G583/G560/12*1000</f>
        <v>52295.03105590062</v>
      </c>
    </row>
    <row r="609" spans="1:7" ht="32.25" customHeight="1">
      <c r="A609" s="11" t="s">
        <v>99</v>
      </c>
      <c r="B609" s="90"/>
      <c r="C609" s="11"/>
      <c r="D609" s="11"/>
      <c r="E609" s="11"/>
      <c r="F609" s="12"/>
      <c r="G609" s="12"/>
    </row>
    <row r="610" spans="1:7" ht="30">
      <c r="A610" s="73" t="s">
        <v>175</v>
      </c>
      <c r="B610" s="69" t="s">
        <v>7</v>
      </c>
      <c r="C610" s="11">
        <v>47480</v>
      </c>
      <c r="D610" s="11">
        <v>52655</v>
      </c>
      <c r="E610" s="11">
        <v>56815</v>
      </c>
      <c r="F610" s="12">
        <v>60792</v>
      </c>
      <c r="G610" s="12">
        <v>64804</v>
      </c>
    </row>
    <row r="611" spans="1:7" ht="15.75">
      <c r="A611" s="70" t="s">
        <v>189</v>
      </c>
      <c r="B611" s="90" t="s">
        <v>7</v>
      </c>
      <c r="C611" s="11">
        <v>0</v>
      </c>
      <c r="D611" s="11">
        <v>0</v>
      </c>
      <c r="E611" s="11">
        <v>0</v>
      </c>
      <c r="F611" s="12">
        <v>0</v>
      </c>
      <c r="G611" s="12">
        <v>0</v>
      </c>
    </row>
    <row r="612" spans="1:7" ht="15.75">
      <c r="A612" s="77" t="s">
        <v>190</v>
      </c>
      <c r="B612" s="90" t="s">
        <v>7</v>
      </c>
      <c r="C612" s="11">
        <v>0</v>
      </c>
      <c r="D612" s="11">
        <v>0</v>
      </c>
      <c r="E612" s="11">
        <v>0</v>
      </c>
      <c r="F612" s="12">
        <v>0</v>
      </c>
      <c r="G612" s="12">
        <v>0</v>
      </c>
    </row>
    <row r="613" spans="1:7" ht="30">
      <c r="A613" s="71" t="s">
        <v>243</v>
      </c>
      <c r="B613" s="69" t="s">
        <v>7</v>
      </c>
      <c r="C613" s="11">
        <v>35934</v>
      </c>
      <c r="D613" s="11">
        <v>39850</v>
      </c>
      <c r="E613" s="11">
        <v>42999</v>
      </c>
      <c r="F613" s="12">
        <v>46009</v>
      </c>
      <c r="G613" s="12">
        <v>49045</v>
      </c>
    </row>
    <row r="614" spans="1:7" ht="45">
      <c r="A614" s="71" t="s">
        <v>244</v>
      </c>
      <c r="B614" s="69" t="s">
        <v>7</v>
      </c>
      <c r="C614" s="11">
        <v>30401</v>
      </c>
      <c r="D614" s="11">
        <v>33715</v>
      </c>
      <c r="E614" s="11">
        <v>36378</v>
      </c>
      <c r="F614" s="12">
        <v>38925</v>
      </c>
      <c r="G614" s="12">
        <v>41494</v>
      </c>
    </row>
    <row r="615" spans="1:7" ht="15.75">
      <c r="A615" s="72" t="s">
        <v>176</v>
      </c>
      <c r="B615" s="90" t="s">
        <v>7</v>
      </c>
      <c r="C615" s="11">
        <v>0</v>
      </c>
      <c r="D615" s="11">
        <v>0</v>
      </c>
      <c r="E615" s="11">
        <v>0</v>
      </c>
      <c r="F615" s="12">
        <v>0</v>
      </c>
      <c r="G615" s="12">
        <v>0</v>
      </c>
    </row>
    <row r="616" spans="1:7" ht="34.5" customHeight="1">
      <c r="A616" s="73" t="s">
        <v>177</v>
      </c>
      <c r="B616" s="90" t="s">
        <v>7</v>
      </c>
      <c r="C616" s="11">
        <v>29986</v>
      </c>
      <c r="D616" s="11">
        <v>33254</v>
      </c>
      <c r="E616" s="11">
        <v>35882</v>
      </c>
      <c r="F616" s="12">
        <v>38393</v>
      </c>
      <c r="G616" s="12">
        <v>40927</v>
      </c>
    </row>
    <row r="617" spans="1:7" ht="15.75">
      <c r="A617" s="72" t="s">
        <v>178</v>
      </c>
      <c r="B617" s="90" t="s">
        <v>7</v>
      </c>
      <c r="C617" s="11">
        <v>0</v>
      </c>
      <c r="D617" s="11">
        <v>0</v>
      </c>
      <c r="E617" s="11">
        <v>0</v>
      </c>
      <c r="F617" s="12">
        <v>0</v>
      </c>
      <c r="G617" s="12">
        <v>0</v>
      </c>
    </row>
    <row r="618" spans="1:7" ht="30">
      <c r="A618" s="72" t="s">
        <v>179</v>
      </c>
      <c r="B618" s="69" t="s">
        <v>7</v>
      </c>
      <c r="C618" s="11">
        <v>0</v>
      </c>
      <c r="D618" s="11">
        <v>0</v>
      </c>
      <c r="E618" s="11">
        <v>0</v>
      </c>
      <c r="F618" s="12">
        <v>0</v>
      </c>
      <c r="G618" s="12">
        <v>0</v>
      </c>
    </row>
    <row r="619" spans="1:7" ht="27.75" customHeight="1">
      <c r="A619" s="72" t="s">
        <v>180</v>
      </c>
      <c r="B619" s="69" t="s">
        <v>7</v>
      </c>
      <c r="C619" s="11">
        <v>16066</v>
      </c>
      <c r="D619" s="11">
        <v>17817</v>
      </c>
      <c r="E619" s="11">
        <v>19224</v>
      </c>
      <c r="F619" s="12">
        <v>20570</v>
      </c>
      <c r="G619" s="12">
        <v>21928</v>
      </c>
    </row>
    <row r="620" spans="1:7" ht="15.75">
      <c r="A620" s="71" t="s">
        <v>181</v>
      </c>
      <c r="B620" s="69" t="s">
        <v>7</v>
      </c>
      <c r="C620" s="11">
        <v>39700</v>
      </c>
      <c r="D620" s="11">
        <v>44027</v>
      </c>
      <c r="E620" s="11">
        <v>47505</v>
      </c>
      <c r="F620" s="12">
        <v>50830</v>
      </c>
      <c r="G620" s="12">
        <v>54185</v>
      </c>
    </row>
    <row r="621" spans="1:7" ht="30">
      <c r="A621" s="72" t="s">
        <v>182</v>
      </c>
      <c r="B621" s="69" t="s">
        <v>7</v>
      </c>
      <c r="C621" s="11">
        <v>28853</v>
      </c>
      <c r="D621" s="11">
        <v>31998</v>
      </c>
      <c r="E621" s="11">
        <v>34526</v>
      </c>
      <c r="F621" s="12">
        <v>36942</v>
      </c>
      <c r="G621" s="12">
        <v>39380</v>
      </c>
    </row>
    <row r="622" spans="1:7" ht="30.75" customHeight="1">
      <c r="A622" s="72" t="s">
        <v>179</v>
      </c>
      <c r="B622" s="69" t="s">
        <v>7</v>
      </c>
      <c r="C622" s="11">
        <v>0</v>
      </c>
      <c r="D622" s="11">
        <v>0</v>
      </c>
      <c r="E622" s="11">
        <v>0</v>
      </c>
      <c r="F622" s="12">
        <v>0</v>
      </c>
      <c r="G622" s="12">
        <v>0</v>
      </c>
    </row>
    <row r="623" spans="1:7" ht="28.5" customHeight="1">
      <c r="A623" s="72" t="s">
        <v>209</v>
      </c>
      <c r="B623" s="69" t="s">
        <v>7</v>
      </c>
      <c r="C623" s="79">
        <v>15142</v>
      </c>
      <c r="D623" s="79">
        <v>16793</v>
      </c>
      <c r="E623" s="79">
        <v>18120</v>
      </c>
      <c r="F623" s="12">
        <v>19388</v>
      </c>
      <c r="G623" s="12">
        <v>20667</v>
      </c>
    </row>
    <row r="624" spans="1:7" ht="30">
      <c r="A624" s="72" t="s">
        <v>183</v>
      </c>
      <c r="B624" s="69" t="s">
        <v>7</v>
      </c>
      <c r="C624" s="79">
        <v>27548</v>
      </c>
      <c r="D624" s="79">
        <v>30551</v>
      </c>
      <c r="E624" s="79">
        <v>32965</v>
      </c>
      <c r="F624" s="12">
        <v>35272</v>
      </c>
      <c r="G624" s="12">
        <v>37600</v>
      </c>
    </row>
    <row r="625" spans="1:7" ht="45">
      <c r="A625" s="72" t="s">
        <v>184</v>
      </c>
      <c r="B625" s="69" t="s">
        <v>7</v>
      </c>
      <c r="C625" s="79">
        <v>42756</v>
      </c>
      <c r="D625" s="79">
        <v>47416</v>
      </c>
      <c r="E625" s="79">
        <v>51162</v>
      </c>
      <c r="F625" s="12">
        <v>54743</v>
      </c>
      <c r="G625" s="12">
        <v>58356</v>
      </c>
    </row>
    <row r="626" spans="1:7" ht="15.75">
      <c r="A626" s="72" t="s">
        <v>185</v>
      </c>
      <c r="B626" s="90" t="s">
        <v>7</v>
      </c>
      <c r="C626" s="79">
        <v>29402</v>
      </c>
      <c r="D626" s="79">
        <v>32608</v>
      </c>
      <c r="E626" s="79">
        <v>35183</v>
      </c>
      <c r="F626" s="12">
        <v>37645</v>
      </c>
      <c r="G626" s="12">
        <v>40130</v>
      </c>
    </row>
    <row r="627" spans="1:7" ht="29.25" customHeight="1">
      <c r="A627" s="72" t="s">
        <v>186</v>
      </c>
      <c r="B627" s="69" t="s">
        <v>7</v>
      </c>
      <c r="C627" s="79">
        <v>30009</v>
      </c>
      <c r="D627" s="79">
        <v>33280</v>
      </c>
      <c r="E627" s="79">
        <v>35909</v>
      </c>
      <c r="F627" s="12">
        <v>38423</v>
      </c>
      <c r="G627" s="12">
        <v>40958</v>
      </c>
    </row>
    <row r="628" spans="1:7" ht="42" customHeight="1">
      <c r="A628" s="72" t="s">
        <v>187</v>
      </c>
      <c r="B628" s="69" t="s">
        <v>7</v>
      </c>
      <c r="C628" s="79">
        <v>28906</v>
      </c>
      <c r="D628" s="79">
        <v>32057</v>
      </c>
      <c r="E628" s="79">
        <v>34590</v>
      </c>
      <c r="F628" s="12">
        <v>37011</v>
      </c>
      <c r="G628" s="12">
        <v>39454</v>
      </c>
    </row>
    <row r="629" spans="1:7" ht="15.75">
      <c r="A629" s="73" t="s">
        <v>188</v>
      </c>
      <c r="B629" s="69" t="s">
        <v>7</v>
      </c>
      <c r="C629" s="67">
        <v>23955</v>
      </c>
      <c r="D629" s="67">
        <v>26566</v>
      </c>
      <c r="E629" s="67">
        <v>28664</v>
      </c>
      <c r="F629" s="108">
        <v>30671</v>
      </c>
      <c r="G629" s="108">
        <v>32695</v>
      </c>
    </row>
    <row r="630" spans="1:7" ht="15.75">
      <c r="A630" s="161" t="s">
        <v>42</v>
      </c>
      <c r="B630" s="161"/>
      <c r="C630" s="161"/>
      <c r="D630" s="161"/>
      <c r="E630" s="161"/>
      <c r="F630" s="161"/>
      <c r="G630" s="161"/>
    </row>
    <row r="631" spans="1:7" ht="30">
      <c r="A631" s="74" t="s">
        <v>211</v>
      </c>
      <c r="B631" s="93"/>
      <c r="C631" s="119">
        <f>C634+C635+C636+C637</f>
        <v>698293.9</v>
      </c>
      <c r="D631" s="119">
        <f>D634+D635+D636+D637</f>
        <v>803037.99</v>
      </c>
      <c r="E631" s="119">
        <f>E634+E635+E636+E637</f>
        <v>876917.48</v>
      </c>
      <c r="F631" s="122">
        <f>F634+F635+F636+F637</f>
        <v>947070.8999999999</v>
      </c>
      <c r="G631" s="115">
        <f>G634+G635+G636+G637</f>
        <v>1023784</v>
      </c>
    </row>
    <row r="632" spans="1:7" ht="15" customHeight="1">
      <c r="A632" s="11" t="s">
        <v>91</v>
      </c>
      <c r="B632" s="90" t="s">
        <v>41</v>
      </c>
      <c r="C632" s="11"/>
      <c r="D632" s="11"/>
      <c r="E632" s="11"/>
      <c r="F632" s="12"/>
      <c r="G632" s="12"/>
    </row>
    <row r="633" spans="1:7" ht="14.25" customHeight="1">
      <c r="A633" s="45" t="s">
        <v>100</v>
      </c>
      <c r="B633" s="42" t="s">
        <v>14</v>
      </c>
      <c r="C633" s="11"/>
      <c r="D633" s="11"/>
      <c r="E633" s="11"/>
      <c r="F633" s="12"/>
      <c r="G633" s="12"/>
    </row>
    <row r="634" spans="1:7" ht="30.75" customHeight="1">
      <c r="A634" s="117" t="s">
        <v>250</v>
      </c>
      <c r="B634" s="42" t="s">
        <v>14</v>
      </c>
      <c r="C634" s="11">
        <v>172800</v>
      </c>
      <c r="D634" s="11">
        <v>198720</v>
      </c>
      <c r="E634" s="116">
        <v>217002.24</v>
      </c>
      <c r="F634" s="123">
        <v>234362.4</v>
      </c>
      <c r="G634" s="12">
        <v>253346</v>
      </c>
    </row>
    <row r="635" spans="1:7" ht="19.5" customHeight="1">
      <c r="A635" s="117" t="s">
        <v>251</v>
      </c>
      <c r="B635" s="42" t="s">
        <v>14</v>
      </c>
      <c r="C635" s="11">
        <v>144371</v>
      </c>
      <c r="D635" s="11">
        <v>166026.65</v>
      </c>
      <c r="E635" s="116">
        <v>181301.1</v>
      </c>
      <c r="F635" s="123">
        <v>195805.2</v>
      </c>
      <c r="G635" s="12">
        <v>211665</v>
      </c>
    </row>
    <row r="636" spans="1:7" ht="28.5" customHeight="1">
      <c r="A636" s="118" t="s">
        <v>252</v>
      </c>
      <c r="B636" s="42" t="s">
        <v>14</v>
      </c>
      <c r="C636" s="116">
        <v>379610.9</v>
      </c>
      <c r="D636" s="11">
        <v>436552.54</v>
      </c>
      <c r="E636" s="116">
        <v>476715.37</v>
      </c>
      <c r="F636" s="123">
        <v>514852.6</v>
      </c>
      <c r="G636" s="12">
        <v>556556</v>
      </c>
    </row>
    <row r="637" spans="1:7" ht="42.75" customHeight="1">
      <c r="A637" s="118" t="s">
        <v>253</v>
      </c>
      <c r="B637" s="42" t="s">
        <v>14</v>
      </c>
      <c r="C637" s="11">
        <v>1512</v>
      </c>
      <c r="D637" s="11">
        <v>1738.8</v>
      </c>
      <c r="E637" s="116">
        <v>1898.77</v>
      </c>
      <c r="F637" s="123">
        <v>2050.7</v>
      </c>
      <c r="G637" s="12">
        <v>2217</v>
      </c>
    </row>
    <row r="638" spans="1:7" ht="33" customHeight="1">
      <c r="A638" s="96" t="s">
        <v>212</v>
      </c>
      <c r="B638" s="42"/>
      <c r="C638" s="97">
        <f>C641</f>
        <v>6218.1</v>
      </c>
      <c r="D638" s="97">
        <f>D641</f>
        <v>7648.3</v>
      </c>
      <c r="E638" s="97">
        <f>E641</f>
        <v>8336.6</v>
      </c>
      <c r="F638" s="97">
        <f>F641</f>
        <v>9045.2</v>
      </c>
      <c r="G638" s="97">
        <f>G641</f>
        <v>9678.4</v>
      </c>
    </row>
    <row r="639" spans="1:7" ht="15.75">
      <c r="A639" s="11" t="s">
        <v>91</v>
      </c>
      <c r="B639" s="90" t="s">
        <v>41</v>
      </c>
      <c r="C639" s="11"/>
      <c r="D639" s="11"/>
      <c r="E639" s="11"/>
      <c r="F639" s="12"/>
      <c r="G639" s="12"/>
    </row>
    <row r="640" spans="1:7" ht="17.25" customHeight="1">
      <c r="A640" s="45" t="s">
        <v>100</v>
      </c>
      <c r="B640" s="42" t="s">
        <v>14</v>
      </c>
      <c r="C640" s="11"/>
      <c r="D640" s="11"/>
      <c r="E640" s="11"/>
      <c r="F640" s="12"/>
      <c r="G640" s="12"/>
    </row>
    <row r="641" spans="1:7" ht="17.25" customHeight="1">
      <c r="A641" s="37" t="s">
        <v>254</v>
      </c>
      <c r="B641" s="42" t="s">
        <v>14</v>
      </c>
      <c r="C641" s="11">
        <v>6218.1</v>
      </c>
      <c r="D641" s="11">
        <v>7648.3</v>
      </c>
      <c r="E641" s="11">
        <v>8336.6</v>
      </c>
      <c r="F641" s="12">
        <v>9045.2</v>
      </c>
      <c r="G641" s="12">
        <v>9678.4</v>
      </c>
    </row>
    <row r="642" spans="1:7" ht="18" customHeight="1">
      <c r="A642" s="74" t="s">
        <v>134</v>
      </c>
      <c r="B642" s="75"/>
      <c r="C642" s="115">
        <f>C645+C649+C652+C655+C657+C661+C665+C667+C669+C671+C673+C675+C677+C679+C681+C683+C685</f>
        <v>74931.70000000001</v>
      </c>
      <c r="D642" s="115">
        <f>D645+D649+D652+D655+D657+D661+D665+D667+D669+D671+D673+D675+D677+D679+D681+D683+D685</f>
        <v>84747.8</v>
      </c>
      <c r="E642" s="115">
        <f>E645+E649+E652+E655+E657+E661+E665+E667+E669+E671+E673+E675+E677+E679+E681+E683+E685</f>
        <v>91019.1</v>
      </c>
      <c r="F642" s="115">
        <f>F645+F649+F652+F655+F657+F661+F665+F667+F669+F671+F673+F675+F677+F679+F681+F683+F685</f>
        <v>97390.4</v>
      </c>
      <c r="G642" s="115">
        <f>G645+G649+G652+G655+G657+G661+G665+G667+G669+G671+G673+G675+G677+G679+G681+G683+G685</f>
        <v>104305.1</v>
      </c>
    </row>
    <row r="643" spans="1:7" ht="15" customHeight="1">
      <c r="A643" s="11" t="s">
        <v>91</v>
      </c>
      <c r="B643" s="90" t="s">
        <v>41</v>
      </c>
      <c r="C643" s="11"/>
      <c r="D643" s="11"/>
      <c r="E643" s="11"/>
      <c r="F643" s="12"/>
      <c r="G643" s="12"/>
    </row>
    <row r="644" spans="1:7" ht="41.25" customHeight="1">
      <c r="A644" s="93" t="s">
        <v>17</v>
      </c>
      <c r="B644" s="47"/>
      <c r="C644" s="11"/>
      <c r="D644" s="11"/>
      <c r="E644" s="11"/>
      <c r="F644" s="12"/>
      <c r="G644" s="12"/>
    </row>
    <row r="645" spans="1:7" ht="18" customHeight="1">
      <c r="A645" s="96" t="s">
        <v>18</v>
      </c>
      <c r="B645" s="47"/>
      <c r="C645" s="11">
        <v>4075.4</v>
      </c>
      <c r="D645" s="11">
        <v>4605.2</v>
      </c>
      <c r="E645" s="11">
        <v>4946</v>
      </c>
      <c r="F645" s="12">
        <v>5292.2</v>
      </c>
      <c r="G645" s="12">
        <v>5668</v>
      </c>
    </row>
    <row r="646" spans="1:7" ht="18.75" customHeight="1">
      <c r="A646" s="11" t="s">
        <v>91</v>
      </c>
      <c r="B646" s="42" t="s">
        <v>14</v>
      </c>
      <c r="C646" s="11"/>
      <c r="D646" s="11"/>
      <c r="E646" s="11"/>
      <c r="F646" s="12"/>
      <c r="G646" s="12"/>
    </row>
    <row r="647" spans="1:7" ht="14.25" customHeight="1">
      <c r="A647" s="45" t="s">
        <v>100</v>
      </c>
      <c r="B647" s="42" t="s">
        <v>14</v>
      </c>
      <c r="C647" s="11"/>
      <c r="D647" s="11"/>
      <c r="E647" s="11"/>
      <c r="F647" s="12"/>
      <c r="G647" s="12"/>
    </row>
    <row r="648" spans="1:7" ht="15.75" customHeight="1">
      <c r="A648" s="37" t="s">
        <v>248</v>
      </c>
      <c r="B648" s="42"/>
      <c r="C648" s="11">
        <v>691.5</v>
      </c>
      <c r="D648" s="11">
        <v>733</v>
      </c>
      <c r="E648" s="11">
        <v>770</v>
      </c>
      <c r="F648" s="12">
        <v>800</v>
      </c>
      <c r="G648" s="12">
        <v>836</v>
      </c>
    </row>
    <row r="649" spans="1:7" ht="15" customHeight="1">
      <c r="A649" s="96" t="s">
        <v>213</v>
      </c>
      <c r="B649" s="47"/>
      <c r="C649" s="11">
        <v>1937.5</v>
      </c>
      <c r="D649" s="11">
        <v>2426.5</v>
      </c>
      <c r="E649" s="11">
        <v>2606</v>
      </c>
      <c r="F649" s="12">
        <v>2788</v>
      </c>
      <c r="G649" s="12">
        <v>2986</v>
      </c>
    </row>
    <row r="650" spans="1:7" ht="15.75" customHeight="1">
      <c r="A650" s="11" t="s">
        <v>91</v>
      </c>
      <c r="B650" s="42" t="s">
        <v>14</v>
      </c>
      <c r="C650" s="11"/>
      <c r="D650" s="11"/>
      <c r="E650" s="11"/>
      <c r="F650" s="12"/>
      <c r="G650" s="12"/>
    </row>
    <row r="651" spans="1:7" ht="14.25" customHeight="1">
      <c r="A651" s="45" t="s">
        <v>100</v>
      </c>
      <c r="B651" s="42"/>
      <c r="C651" s="11"/>
      <c r="D651" s="11"/>
      <c r="E651" s="11"/>
      <c r="F651" s="12"/>
      <c r="G651" s="12"/>
    </row>
    <row r="652" spans="1:7" ht="30.75" customHeight="1">
      <c r="A652" s="96" t="s">
        <v>214</v>
      </c>
      <c r="B652" s="47"/>
      <c r="C652" s="11">
        <v>0</v>
      </c>
      <c r="D652" s="11">
        <v>0</v>
      </c>
      <c r="E652" s="11">
        <v>0</v>
      </c>
      <c r="F652" s="12">
        <v>0</v>
      </c>
      <c r="G652" s="12">
        <v>0</v>
      </c>
    </row>
    <row r="653" spans="1:7" ht="18.75" customHeight="1">
      <c r="A653" s="11" t="s">
        <v>91</v>
      </c>
      <c r="B653" s="42" t="s">
        <v>14</v>
      </c>
      <c r="C653" s="11"/>
      <c r="D653" s="11"/>
      <c r="E653" s="11"/>
      <c r="F653" s="12"/>
      <c r="G653" s="12"/>
    </row>
    <row r="654" spans="1:7" ht="15.75" customHeight="1">
      <c r="A654" s="45" t="s">
        <v>100</v>
      </c>
      <c r="B654" s="42" t="s">
        <v>14</v>
      </c>
      <c r="C654" s="11"/>
      <c r="D654" s="11"/>
      <c r="E654" s="11"/>
      <c r="F654" s="12"/>
      <c r="G654" s="12"/>
    </row>
    <row r="655" spans="1:7" ht="16.5" customHeight="1">
      <c r="A655" s="97" t="s">
        <v>215</v>
      </c>
      <c r="B655" s="42"/>
      <c r="C655" s="11">
        <v>0</v>
      </c>
      <c r="D655" s="11">
        <v>0</v>
      </c>
      <c r="E655" s="11">
        <v>0</v>
      </c>
      <c r="F655" s="12">
        <v>0</v>
      </c>
      <c r="G655" s="12">
        <v>0</v>
      </c>
    </row>
    <row r="656" spans="1:7" ht="15.75">
      <c r="A656" s="11" t="s">
        <v>91</v>
      </c>
      <c r="B656" s="42" t="s">
        <v>14</v>
      </c>
      <c r="C656" s="11"/>
      <c r="D656" s="11"/>
      <c r="E656" s="11"/>
      <c r="F656" s="12"/>
      <c r="G656" s="12"/>
    </row>
    <row r="657" spans="1:7" ht="15.75">
      <c r="A657" s="96" t="s">
        <v>93</v>
      </c>
      <c r="B657" s="47"/>
      <c r="C657" s="11">
        <v>1507.6</v>
      </c>
      <c r="D657" s="11">
        <v>3728.4</v>
      </c>
      <c r="E657" s="11">
        <v>3900</v>
      </c>
      <c r="F657" s="12">
        <v>4150</v>
      </c>
      <c r="G657" s="12">
        <v>4280</v>
      </c>
    </row>
    <row r="658" spans="1:7" ht="28.5" customHeight="1">
      <c r="A658" s="11" t="s">
        <v>91</v>
      </c>
      <c r="B658" s="42" t="s">
        <v>14</v>
      </c>
      <c r="C658" s="11"/>
      <c r="D658" s="11"/>
      <c r="E658" s="11"/>
      <c r="F658" s="12"/>
      <c r="G658" s="12"/>
    </row>
    <row r="659" spans="1:7" ht="15.75">
      <c r="A659" s="45" t="s">
        <v>100</v>
      </c>
      <c r="B659" s="42" t="s">
        <v>14</v>
      </c>
      <c r="C659" s="11"/>
      <c r="D659" s="11"/>
      <c r="E659" s="11"/>
      <c r="F659" s="12"/>
      <c r="G659" s="12"/>
    </row>
    <row r="660" spans="1:7" ht="15.75">
      <c r="A660" s="37" t="s">
        <v>248</v>
      </c>
      <c r="B660" s="42"/>
      <c r="C660" s="11">
        <v>1507.6</v>
      </c>
      <c r="D660" s="11">
        <v>3728.4</v>
      </c>
      <c r="E660" s="11">
        <v>3900</v>
      </c>
      <c r="F660" s="12">
        <v>4150</v>
      </c>
      <c r="G660" s="12">
        <v>4280</v>
      </c>
    </row>
    <row r="661" spans="1:7" ht="15.75">
      <c r="A661" s="96" t="s">
        <v>94</v>
      </c>
      <c r="B661" s="42"/>
      <c r="C661" s="11">
        <v>62730.6</v>
      </c>
      <c r="D661" s="11">
        <v>68916.4</v>
      </c>
      <c r="E661" s="11">
        <v>73600.8</v>
      </c>
      <c r="F661" s="12">
        <v>78744</v>
      </c>
      <c r="G661" s="12">
        <v>84585</v>
      </c>
    </row>
    <row r="662" spans="1:7" ht="15.75">
      <c r="A662" s="11" t="s">
        <v>91</v>
      </c>
      <c r="B662" s="42" t="s">
        <v>14</v>
      </c>
      <c r="C662" s="11"/>
      <c r="D662" s="11"/>
      <c r="E662" s="11"/>
      <c r="F662" s="12"/>
      <c r="G662" s="12"/>
    </row>
    <row r="663" spans="1:7" ht="15.75">
      <c r="A663" s="45" t="s">
        <v>100</v>
      </c>
      <c r="B663" s="42" t="s">
        <v>14</v>
      </c>
      <c r="C663" s="11"/>
      <c r="D663" s="11"/>
      <c r="E663" s="11"/>
      <c r="F663" s="12"/>
      <c r="G663" s="12"/>
    </row>
    <row r="664" spans="1:7" ht="15.75">
      <c r="A664" s="37" t="s">
        <v>248</v>
      </c>
      <c r="B664" s="42"/>
      <c r="C664" s="11">
        <v>33683.3</v>
      </c>
      <c r="D664" s="11">
        <v>34694</v>
      </c>
      <c r="E664" s="11">
        <v>36776</v>
      </c>
      <c r="F664" s="12">
        <v>38614</v>
      </c>
      <c r="G664" s="12">
        <v>40545</v>
      </c>
    </row>
    <row r="665" spans="1:7" ht="15.75">
      <c r="A665" s="96" t="s">
        <v>19</v>
      </c>
      <c r="B665" s="47"/>
      <c r="C665" s="11">
        <v>46.2</v>
      </c>
      <c r="D665" s="11">
        <v>100</v>
      </c>
      <c r="E665" s="11">
        <v>100</v>
      </c>
      <c r="F665" s="12">
        <v>100</v>
      </c>
      <c r="G665" s="12">
        <v>100</v>
      </c>
    </row>
    <row r="666" spans="1:7" ht="15.75">
      <c r="A666" s="11" t="s">
        <v>91</v>
      </c>
      <c r="B666" s="42" t="s">
        <v>14</v>
      </c>
      <c r="C666" s="11"/>
      <c r="D666" s="11"/>
      <c r="E666" s="11"/>
      <c r="F666" s="12"/>
      <c r="G666" s="12"/>
    </row>
    <row r="667" spans="1:7" ht="28.5">
      <c r="A667" s="96" t="s">
        <v>216</v>
      </c>
      <c r="B667" s="47"/>
      <c r="C667" s="11">
        <v>0</v>
      </c>
      <c r="D667" s="11">
        <v>0</v>
      </c>
      <c r="E667" s="11">
        <v>0</v>
      </c>
      <c r="F667" s="12">
        <v>0</v>
      </c>
      <c r="G667" s="12">
        <v>0</v>
      </c>
    </row>
    <row r="668" spans="1:7" ht="19.5" customHeight="1">
      <c r="A668" s="11" t="s">
        <v>91</v>
      </c>
      <c r="B668" s="42" t="s">
        <v>14</v>
      </c>
      <c r="C668" s="11"/>
      <c r="D668" s="11"/>
      <c r="E668" s="11"/>
      <c r="F668" s="12"/>
      <c r="G668" s="12"/>
    </row>
    <row r="669" spans="1:7" ht="28.5">
      <c r="A669" s="97" t="s">
        <v>217</v>
      </c>
      <c r="B669" s="42"/>
      <c r="C669" s="11">
        <v>0</v>
      </c>
      <c r="D669" s="11">
        <v>0</v>
      </c>
      <c r="E669" s="11">
        <v>0</v>
      </c>
      <c r="F669" s="12">
        <v>0</v>
      </c>
      <c r="G669" s="12">
        <v>0</v>
      </c>
    </row>
    <row r="670" spans="1:7" ht="15.75">
      <c r="A670" s="45" t="s">
        <v>91</v>
      </c>
      <c r="B670" s="42" t="s">
        <v>14</v>
      </c>
      <c r="C670" s="11"/>
      <c r="D670" s="11"/>
      <c r="E670" s="11"/>
      <c r="F670" s="12"/>
      <c r="G670" s="12"/>
    </row>
    <row r="671" spans="1:7" ht="15.75">
      <c r="A671" s="96" t="s">
        <v>20</v>
      </c>
      <c r="B671" s="47"/>
      <c r="C671" s="11">
        <v>0</v>
      </c>
      <c r="D671" s="11">
        <v>0</v>
      </c>
      <c r="E671" s="11">
        <v>0</v>
      </c>
      <c r="F671" s="12">
        <v>0</v>
      </c>
      <c r="G671" s="12">
        <v>0</v>
      </c>
    </row>
    <row r="672" spans="1:7" ht="15.75">
      <c r="A672" s="11" t="s">
        <v>91</v>
      </c>
      <c r="B672" s="42" t="s">
        <v>14</v>
      </c>
      <c r="C672" s="11"/>
      <c r="D672" s="11"/>
      <c r="E672" s="11"/>
      <c r="F672" s="12"/>
      <c r="G672" s="12"/>
    </row>
    <row r="673" spans="1:7" ht="15.75">
      <c r="A673" s="96" t="s">
        <v>47</v>
      </c>
      <c r="B673" s="47"/>
      <c r="C673" s="11">
        <v>1121</v>
      </c>
      <c r="D673" s="11">
        <v>900</v>
      </c>
      <c r="E673" s="11">
        <v>1400</v>
      </c>
      <c r="F673" s="12">
        <v>1500</v>
      </c>
      <c r="G673" s="12">
        <v>1500</v>
      </c>
    </row>
    <row r="674" spans="1:7" ht="15.75">
      <c r="A674" s="11" t="s">
        <v>91</v>
      </c>
      <c r="B674" s="42" t="s">
        <v>14</v>
      </c>
      <c r="C674" s="11"/>
      <c r="D674" s="11"/>
      <c r="E674" s="11"/>
      <c r="F674" s="12"/>
      <c r="G674" s="12"/>
    </row>
    <row r="675" spans="1:7" ht="28.5">
      <c r="A675" s="96" t="s">
        <v>218</v>
      </c>
      <c r="B675" s="42"/>
      <c r="C675" s="11">
        <v>0</v>
      </c>
      <c r="D675" s="11">
        <v>0</v>
      </c>
      <c r="E675" s="11">
        <v>0</v>
      </c>
      <c r="F675" s="12">
        <v>0</v>
      </c>
      <c r="G675" s="12">
        <v>0</v>
      </c>
    </row>
    <row r="676" spans="1:7" ht="15.75">
      <c r="A676" s="11" t="s">
        <v>91</v>
      </c>
      <c r="B676" s="42" t="s">
        <v>14</v>
      </c>
      <c r="C676" s="11"/>
      <c r="D676" s="11"/>
      <c r="E676" s="11"/>
      <c r="F676" s="12"/>
      <c r="G676" s="12"/>
    </row>
    <row r="677" spans="1:7" ht="15.75">
      <c r="A677" s="96" t="s">
        <v>96</v>
      </c>
      <c r="B677" s="47"/>
      <c r="C677" s="11">
        <v>0</v>
      </c>
      <c r="D677" s="11">
        <v>0</v>
      </c>
      <c r="E677" s="11">
        <v>0</v>
      </c>
      <c r="F677" s="12">
        <v>0</v>
      </c>
      <c r="G677" s="12">
        <v>0</v>
      </c>
    </row>
    <row r="678" spans="1:7" ht="15.75">
      <c r="A678" s="11" t="s">
        <v>91</v>
      </c>
      <c r="B678" s="42" t="s">
        <v>14</v>
      </c>
      <c r="C678" s="11"/>
      <c r="D678" s="11"/>
      <c r="E678" s="11"/>
      <c r="F678" s="12"/>
      <c r="G678" s="12"/>
    </row>
    <row r="679" spans="1:7" ht="15.75">
      <c r="A679" s="96" t="s">
        <v>219</v>
      </c>
      <c r="B679" s="47"/>
      <c r="C679" s="11">
        <v>0</v>
      </c>
      <c r="D679" s="11">
        <v>0</v>
      </c>
      <c r="E679" s="11">
        <v>0</v>
      </c>
      <c r="F679" s="12">
        <v>0</v>
      </c>
      <c r="G679" s="12">
        <v>0</v>
      </c>
    </row>
    <row r="680" spans="1:7" ht="15.75">
      <c r="A680" s="11" t="s">
        <v>91</v>
      </c>
      <c r="B680" s="42" t="s">
        <v>14</v>
      </c>
      <c r="C680" s="11"/>
      <c r="D680" s="11"/>
      <c r="E680" s="11"/>
      <c r="F680" s="12"/>
      <c r="G680" s="12"/>
    </row>
    <row r="681" spans="1:7" ht="15.75">
      <c r="A681" s="96" t="s">
        <v>95</v>
      </c>
      <c r="B681" s="47"/>
      <c r="C681" s="11">
        <v>1182.6</v>
      </c>
      <c r="D681" s="11">
        <v>1572</v>
      </c>
      <c r="E681" s="11">
        <v>1772</v>
      </c>
      <c r="F681" s="12">
        <v>1992</v>
      </c>
      <c r="G681" s="12">
        <v>2232</v>
      </c>
    </row>
    <row r="682" spans="1:7" ht="15.75">
      <c r="A682" s="11" t="s">
        <v>91</v>
      </c>
      <c r="B682" s="42" t="s">
        <v>14</v>
      </c>
      <c r="C682" s="11"/>
      <c r="D682" s="11"/>
      <c r="E682" s="11"/>
      <c r="F682" s="12"/>
      <c r="G682" s="12"/>
    </row>
    <row r="683" spans="1:7" ht="28.5">
      <c r="A683" s="97" t="s">
        <v>220</v>
      </c>
      <c r="B683" s="42"/>
      <c r="C683" s="11">
        <v>840.2</v>
      </c>
      <c r="D683" s="11">
        <v>954.3</v>
      </c>
      <c r="E683" s="11">
        <v>1044.3</v>
      </c>
      <c r="F683" s="12">
        <v>1124.2</v>
      </c>
      <c r="G683" s="12">
        <v>1204.1</v>
      </c>
    </row>
    <row r="684" spans="1:7" ht="15.75">
      <c r="A684" s="45" t="s">
        <v>91</v>
      </c>
      <c r="B684" s="42" t="s">
        <v>14</v>
      </c>
      <c r="C684" s="11"/>
      <c r="D684" s="11"/>
      <c r="E684" s="11"/>
      <c r="F684" s="12"/>
      <c r="G684" s="12"/>
    </row>
    <row r="685" spans="1:7" ht="15.75">
      <c r="A685" s="96" t="s">
        <v>97</v>
      </c>
      <c r="B685" s="47"/>
      <c r="C685" s="11">
        <v>1490.6</v>
      </c>
      <c r="D685" s="11">
        <v>1545</v>
      </c>
      <c r="E685" s="11">
        <v>1650</v>
      </c>
      <c r="F685" s="12">
        <v>1700</v>
      </c>
      <c r="G685" s="12">
        <v>1750</v>
      </c>
    </row>
    <row r="686" spans="1:7" ht="15.75">
      <c r="A686" s="11" t="s">
        <v>91</v>
      </c>
      <c r="B686" s="42" t="s">
        <v>14</v>
      </c>
      <c r="C686" s="11"/>
      <c r="D686" s="11"/>
      <c r="E686" s="11"/>
      <c r="F686" s="12"/>
      <c r="G686" s="12"/>
    </row>
    <row r="687" spans="1:7" ht="15.75">
      <c r="A687" s="99"/>
      <c r="B687" s="100"/>
      <c r="C687" s="101"/>
      <c r="D687" s="101"/>
      <c r="E687" s="101"/>
      <c r="F687" s="101"/>
      <c r="G687" s="101"/>
    </row>
    <row r="688" spans="1:7" ht="15.75">
      <c r="A688" s="158"/>
      <c r="B688" s="158"/>
      <c r="C688" s="158"/>
      <c r="D688" s="158"/>
      <c r="E688" s="158"/>
      <c r="F688" s="158"/>
      <c r="G688" s="158"/>
    </row>
    <row r="689" spans="1:7" ht="15.75">
      <c r="A689" s="102"/>
      <c r="B689" s="102"/>
      <c r="C689" s="102"/>
      <c r="D689" s="102"/>
      <c r="E689" s="102"/>
      <c r="F689" s="102"/>
      <c r="G689" s="102"/>
    </row>
    <row r="690" spans="1:7" ht="38.25" customHeight="1">
      <c r="A690" s="85"/>
      <c r="B690" s="81"/>
      <c r="C690" s="159"/>
      <c r="D690" s="160"/>
      <c r="E690" s="160"/>
      <c r="F690" s="160"/>
      <c r="G690" s="160"/>
    </row>
    <row r="691" spans="1:7" ht="16.5">
      <c r="A691" s="86"/>
      <c r="B691" s="81"/>
      <c r="C691" s="87"/>
      <c r="D691" s="88"/>
      <c r="E691" s="88"/>
      <c r="F691" s="88"/>
      <c r="G691" s="88"/>
    </row>
    <row r="692" spans="1:7" ht="30.75" customHeight="1">
      <c r="A692" s="85"/>
      <c r="B692" s="81"/>
      <c r="C692" s="159"/>
      <c r="D692" s="160"/>
      <c r="E692" s="160"/>
      <c r="F692" s="160"/>
      <c r="G692" s="160"/>
    </row>
    <row r="693" spans="1:7" ht="16.5">
      <c r="A693" s="89"/>
      <c r="B693" s="81"/>
      <c r="C693" s="87"/>
      <c r="D693" s="88"/>
      <c r="E693" s="88"/>
      <c r="F693" s="88"/>
      <c r="G693" s="88"/>
    </row>
    <row r="694" spans="1:7" ht="35.25" customHeight="1">
      <c r="A694" s="80"/>
      <c r="B694" s="81"/>
      <c r="C694" s="155"/>
      <c r="D694" s="157"/>
      <c r="E694" s="157"/>
      <c r="F694" s="157"/>
      <c r="G694" s="157"/>
    </row>
    <row r="695" spans="1:7" ht="16.5">
      <c r="A695" s="82"/>
      <c r="B695" s="83"/>
      <c r="C695" s="84"/>
      <c r="D695" s="94"/>
      <c r="E695" s="94"/>
      <c r="F695" s="94"/>
      <c r="G695" s="94"/>
    </row>
    <row r="696" spans="1:7" ht="16.5">
      <c r="A696" s="80"/>
      <c r="B696" s="81"/>
      <c r="C696" s="155"/>
      <c r="D696" s="156"/>
      <c r="E696" s="156"/>
      <c r="F696" s="156"/>
      <c r="G696" s="156"/>
    </row>
    <row r="697" spans="1:7" ht="16.5">
      <c r="A697" s="82"/>
      <c r="B697" s="83"/>
      <c r="C697" s="84"/>
      <c r="D697" s="94"/>
      <c r="E697" s="94"/>
      <c r="F697" s="94"/>
      <c r="G697" s="94"/>
    </row>
    <row r="698" spans="1:7" ht="16.5">
      <c r="A698" s="80"/>
      <c r="B698" s="81"/>
      <c r="C698" s="155"/>
      <c r="D698" s="156"/>
      <c r="E698" s="156"/>
      <c r="F698" s="156"/>
      <c r="G698" s="156"/>
    </row>
    <row r="699" spans="1:7" ht="16.5">
      <c r="A699" s="82"/>
      <c r="B699" s="81"/>
      <c r="C699" s="91"/>
      <c r="D699" s="92"/>
      <c r="E699" s="92"/>
      <c r="F699" s="92"/>
      <c r="G699" s="92"/>
    </row>
    <row r="700" spans="1:7" ht="34.5" customHeight="1">
      <c r="A700" s="80"/>
      <c r="B700" s="81"/>
      <c r="C700" s="155"/>
      <c r="D700" s="156"/>
      <c r="E700" s="156"/>
      <c r="F700" s="156"/>
      <c r="G700" s="156"/>
    </row>
    <row r="701" spans="1:7" ht="45" customHeight="1">
      <c r="A701" s="82"/>
      <c r="B701" s="83"/>
      <c r="C701" s="84"/>
      <c r="D701" s="94"/>
      <c r="E701" s="94"/>
      <c r="F701" s="94"/>
      <c r="G701" s="94"/>
    </row>
    <row r="702" ht="15.75">
      <c r="B702" s="1"/>
    </row>
    <row r="703" ht="15.75">
      <c r="A703" s="103"/>
    </row>
    <row r="704" ht="15.75">
      <c r="A704" s="103"/>
    </row>
    <row r="705" spans="1:5" ht="15.75">
      <c r="A705" s="103"/>
      <c r="B705" s="104"/>
      <c r="C705" s="104"/>
      <c r="D705" s="104"/>
      <c r="E705" s="104"/>
    </row>
    <row r="706" spans="1:5" ht="15.75">
      <c r="A706" s="103"/>
      <c r="B706" s="104"/>
      <c r="C706" s="104"/>
      <c r="D706" s="104"/>
      <c r="E706" s="104"/>
    </row>
    <row r="707" spans="1:5" ht="15.75">
      <c r="A707" s="104"/>
      <c r="B707" s="104"/>
      <c r="C707" s="104"/>
      <c r="D707" s="104"/>
      <c r="E707" s="104"/>
    </row>
    <row r="708" spans="1:5" ht="15.75">
      <c r="A708" s="104"/>
      <c r="B708" s="104"/>
      <c r="C708" s="104"/>
      <c r="D708" s="104"/>
      <c r="E708" s="104"/>
    </row>
    <row r="709" spans="1:5" ht="15.75">
      <c r="A709" s="104"/>
      <c r="B709" s="104"/>
      <c r="C709" s="104"/>
      <c r="D709" s="104"/>
      <c r="E709" s="104"/>
    </row>
    <row r="710" spans="1:5" ht="15.75">
      <c r="A710" s="104"/>
      <c r="B710" s="104"/>
      <c r="C710" s="104"/>
      <c r="D710" s="104"/>
      <c r="E710" s="104"/>
    </row>
    <row r="711" spans="1:5" ht="15.75">
      <c r="A711" s="104"/>
      <c r="B711" s="104"/>
      <c r="C711" s="104"/>
      <c r="D711" s="104"/>
      <c r="E711" s="104"/>
    </row>
    <row r="712" spans="1:5" ht="15.75">
      <c r="A712" s="104"/>
      <c r="B712" s="104"/>
      <c r="C712" s="104"/>
      <c r="D712" s="104"/>
      <c r="E712" s="104"/>
    </row>
    <row r="713" spans="1:5" ht="15.75">
      <c r="A713" s="104"/>
      <c r="B713" s="104"/>
      <c r="C713" s="104"/>
      <c r="D713" s="104"/>
      <c r="E713" s="104"/>
    </row>
    <row r="714" spans="1:5" ht="15.75">
      <c r="A714" s="104"/>
      <c r="B714" s="104"/>
      <c r="C714" s="104"/>
      <c r="D714" s="104"/>
      <c r="E714" s="104"/>
    </row>
    <row r="715" spans="1:5" ht="15.75">
      <c r="A715" s="104"/>
      <c r="B715" s="104"/>
      <c r="C715" s="104"/>
      <c r="D715" s="104"/>
      <c r="E715" s="104"/>
    </row>
    <row r="716" ht="15.75">
      <c r="A716" s="104"/>
    </row>
    <row r="717" ht="15.75">
      <c r="A717" s="104"/>
    </row>
    <row r="731" ht="46.5" customHeight="1"/>
    <row r="732" ht="15.75" hidden="1"/>
  </sheetData>
  <sheetProtection/>
  <mergeCells count="23">
    <mergeCell ref="A38:G38"/>
    <mergeCell ref="A49:G49"/>
    <mergeCell ref="A157:G157"/>
    <mergeCell ref="F1:G1"/>
    <mergeCell ref="A423:G423"/>
    <mergeCell ref="A558:G558"/>
    <mergeCell ref="A430:G430"/>
    <mergeCell ref="A2:G2"/>
    <mergeCell ref="A6:G6"/>
    <mergeCell ref="A205:G205"/>
    <mergeCell ref="A4:A5"/>
    <mergeCell ref="A3:G3"/>
    <mergeCell ref="E4:G4"/>
    <mergeCell ref="A316:G317"/>
    <mergeCell ref="A539:G539"/>
    <mergeCell ref="C700:G700"/>
    <mergeCell ref="C694:G694"/>
    <mergeCell ref="A688:G688"/>
    <mergeCell ref="C698:G698"/>
    <mergeCell ref="C692:G692"/>
    <mergeCell ref="A630:G630"/>
    <mergeCell ref="C690:G690"/>
    <mergeCell ref="C696:G696"/>
  </mergeCells>
  <printOptions/>
  <pageMargins left="0.35433070866141736" right="0.15748031496062992" top="0.7086614173228347" bottom="0.5118110236220472" header="0.4330708661417323" footer="0.1968503937007874"/>
  <pageSetup fitToHeight="37" fitToWidth="1" horizontalDpi="600" verticalDpi="600" orientation="portrait" paperSize="9" scale="96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Марина</cp:lastModifiedBy>
  <cp:lastPrinted>2023-08-14T07:49:41Z</cp:lastPrinted>
  <dcterms:created xsi:type="dcterms:W3CDTF">1998-09-04T04:32:29Z</dcterms:created>
  <dcterms:modified xsi:type="dcterms:W3CDTF">2023-09-26T11:25:33Z</dcterms:modified>
  <cp:category/>
  <cp:version/>
  <cp:contentType/>
  <cp:contentStatus/>
</cp:coreProperties>
</file>