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95" windowHeight="7425"/>
  </bookViews>
  <sheets>
    <sheet name="исполнение 1 кв" sheetId="60" r:id="rId1"/>
  </sheets>
  <calcPr calcId="125725"/>
</workbook>
</file>

<file path=xl/calcChain.xml><?xml version="1.0" encoding="utf-8"?>
<calcChain xmlns="http://schemas.openxmlformats.org/spreadsheetml/2006/main">
  <c r="G84" i="60"/>
  <c r="G67" s="1"/>
  <c r="G88"/>
  <c r="G21"/>
  <c r="H21"/>
  <c r="H366"/>
  <c r="H367"/>
  <c r="G368"/>
  <c r="H456"/>
  <c r="G456"/>
  <c r="I458"/>
  <c r="H127"/>
  <c r="G127"/>
  <c r="H128"/>
  <c r="I129"/>
  <c r="G128"/>
  <c r="I128" l="1"/>
  <c r="H207" l="1"/>
  <c r="H226"/>
  <c r="H225" s="1"/>
  <c r="G207"/>
  <c r="I148"/>
  <c r="H147"/>
  <c r="G147"/>
  <c r="H146"/>
  <c r="H23"/>
  <c r="G23"/>
  <c r="H293"/>
  <c r="L678"/>
  <c r="M678"/>
  <c r="O678" s="1"/>
  <c r="G679"/>
  <c r="G678" s="1"/>
  <c r="I678" s="1"/>
  <c r="L679"/>
  <c r="M679"/>
  <c r="O679" s="1"/>
  <c r="I680"/>
  <c r="L680"/>
  <c r="M680"/>
  <c r="O680" s="1"/>
  <c r="G681"/>
  <c r="I681" s="1"/>
  <c r="J681"/>
  <c r="L681" s="1"/>
  <c r="M681"/>
  <c r="O681" s="1"/>
  <c r="I682"/>
  <c r="L682"/>
  <c r="O682"/>
  <c r="H708"/>
  <c r="G708"/>
  <c r="H733"/>
  <c r="G733"/>
  <c r="H758"/>
  <c r="H757" s="1"/>
  <c r="H756" s="1"/>
  <c r="H755" s="1"/>
  <c r="H754" s="1"/>
  <c r="H752"/>
  <c r="H695"/>
  <c r="H694" s="1"/>
  <c r="H693" s="1"/>
  <c r="H673"/>
  <c r="H672" s="1"/>
  <c r="H671" s="1"/>
  <c r="H622"/>
  <c r="H621" s="1"/>
  <c r="H620" s="1"/>
  <c r="H619" s="1"/>
  <c r="H618" s="1"/>
  <c r="H617" s="1"/>
  <c r="H614"/>
  <c r="H613" s="1"/>
  <c r="H612" s="1"/>
  <c r="H611" s="1"/>
  <c r="H587"/>
  <c r="H586" s="1"/>
  <c r="H585" s="1"/>
  <c r="H584" s="1"/>
  <c r="H582"/>
  <c r="H581" s="1"/>
  <c r="H580" s="1"/>
  <c r="H579" s="1"/>
  <c r="H577"/>
  <c r="H576" s="1"/>
  <c r="H575" s="1"/>
  <c r="H571"/>
  <c r="H570" s="1"/>
  <c r="H569" s="1"/>
  <c r="H566"/>
  <c r="H565" s="1"/>
  <c r="H564" s="1"/>
  <c r="H519"/>
  <c r="H518" s="1"/>
  <c r="H517" s="1"/>
  <c r="H516" s="1"/>
  <c r="H515" s="1"/>
  <c r="H513"/>
  <c r="H512" s="1"/>
  <c r="H511" s="1"/>
  <c r="H510" s="1"/>
  <c r="H509" s="1"/>
  <c r="H507"/>
  <c r="H506" s="1"/>
  <c r="H505" s="1"/>
  <c r="H504" s="1"/>
  <c r="H503" s="1"/>
  <c r="H501"/>
  <c r="H500" s="1"/>
  <c r="H499" s="1"/>
  <c r="H498" s="1"/>
  <c r="H497" s="1"/>
  <c r="H494"/>
  <c r="H493" s="1"/>
  <c r="H492" s="1"/>
  <c r="H491" s="1"/>
  <c r="H472"/>
  <c r="H471" s="1"/>
  <c r="H470" s="1"/>
  <c r="H476"/>
  <c r="H475" s="1"/>
  <c r="H474" s="1"/>
  <c r="H455"/>
  <c r="H454" s="1"/>
  <c r="H453" s="1"/>
  <c r="H408"/>
  <c r="H407" s="1"/>
  <c r="H406" s="1"/>
  <c r="H404"/>
  <c r="H403" s="1"/>
  <c r="H402" s="1"/>
  <c r="H380"/>
  <c r="H379" s="1"/>
  <c r="H378" s="1"/>
  <c r="H364"/>
  <c r="H363" s="1"/>
  <c r="H362" s="1"/>
  <c r="H360"/>
  <c r="H359" s="1"/>
  <c r="H358" s="1"/>
  <c r="H356"/>
  <c r="H355" s="1"/>
  <c r="H354" s="1"/>
  <c r="H352"/>
  <c r="H351" s="1"/>
  <c r="H350" s="1"/>
  <c r="H348"/>
  <c r="H347" s="1"/>
  <c r="H346" s="1"/>
  <c r="H324"/>
  <c r="H323" s="1"/>
  <c r="H319" s="1"/>
  <c r="H278"/>
  <c r="H277" s="1"/>
  <c r="H276" s="1"/>
  <c r="H275" s="1"/>
  <c r="H273"/>
  <c r="H272" s="1"/>
  <c r="H271" s="1"/>
  <c r="H260"/>
  <c r="H259" s="1"/>
  <c r="H190"/>
  <c r="H189" s="1"/>
  <c r="H180"/>
  <c r="H179" s="1"/>
  <c r="H173"/>
  <c r="H172" s="1"/>
  <c r="H165"/>
  <c r="H164" s="1"/>
  <c r="H163" s="1"/>
  <c r="H161"/>
  <c r="H160" s="1"/>
  <c r="H159" s="1"/>
  <c r="H157"/>
  <c r="H156" s="1"/>
  <c r="H137"/>
  <c r="H136" s="1"/>
  <c r="H98"/>
  <c r="H97" s="1"/>
  <c r="H96" s="1"/>
  <c r="H64"/>
  <c r="H63" s="1"/>
  <c r="H62" s="1"/>
  <c r="H61" s="1"/>
  <c r="H60" s="1"/>
  <c r="H729"/>
  <c r="H728" s="1"/>
  <c r="H727" s="1"/>
  <c r="H598"/>
  <c r="H597" s="1"/>
  <c r="H596" s="1"/>
  <c r="H595" s="1"/>
  <c r="H594" s="1"/>
  <c r="H592"/>
  <c r="H591" s="1"/>
  <c r="H590" s="1"/>
  <c r="H589" s="1"/>
  <c r="H555"/>
  <c r="H554" s="1"/>
  <c r="H553" s="1"/>
  <c r="I563"/>
  <c r="H154"/>
  <c r="H153" s="1"/>
  <c r="H151"/>
  <c r="H150" s="1"/>
  <c r="H714"/>
  <c r="H713" s="1"/>
  <c r="H712" s="1"/>
  <c r="H711" s="1"/>
  <c r="H710" s="1"/>
  <c r="H709" s="1"/>
  <c r="H701"/>
  <c r="H700" s="1"/>
  <c r="H704"/>
  <c r="H703" s="1"/>
  <c r="H691"/>
  <c r="H690" s="1"/>
  <c r="H689" s="1"/>
  <c r="H687"/>
  <c r="H685"/>
  <c r="H529"/>
  <c r="H528" s="1"/>
  <c r="H527" s="1"/>
  <c r="H525"/>
  <c r="H524" s="1"/>
  <c r="H523" s="1"/>
  <c r="H465"/>
  <c r="H464" s="1"/>
  <c r="H463" s="1"/>
  <c r="H462" s="1"/>
  <c r="H461" s="1"/>
  <c r="H460" s="1"/>
  <c r="H429"/>
  <c r="H428" s="1"/>
  <c r="H427" s="1"/>
  <c r="H444"/>
  <c r="H443" s="1"/>
  <c r="G444"/>
  <c r="H441"/>
  <c r="H440" s="1"/>
  <c r="H439" s="1"/>
  <c r="H437"/>
  <c r="H436" s="1"/>
  <c r="H435" s="1"/>
  <c r="H433"/>
  <c r="H432" s="1"/>
  <c r="H431" s="1"/>
  <c r="H425"/>
  <c r="H424" s="1"/>
  <c r="H423" s="1"/>
  <c r="H421"/>
  <c r="H420" s="1"/>
  <c r="H419" s="1"/>
  <c r="H417"/>
  <c r="H416" s="1"/>
  <c r="H415" s="1"/>
  <c r="H396"/>
  <c r="H395" s="1"/>
  <c r="H394" s="1"/>
  <c r="H384"/>
  <c r="H383" s="1"/>
  <c r="H382" s="1"/>
  <c r="H392"/>
  <c r="H391" s="1"/>
  <c r="H390" s="1"/>
  <c r="H388"/>
  <c r="H387" s="1"/>
  <c r="H386" s="1"/>
  <c r="H376"/>
  <c r="H375" s="1"/>
  <c r="H374" s="1"/>
  <c r="H144"/>
  <c r="H143" s="1"/>
  <c r="H141"/>
  <c r="H140" s="1"/>
  <c r="H187"/>
  <c r="H186" s="1"/>
  <c r="H739"/>
  <c r="H738" s="1"/>
  <c r="H737" s="1"/>
  <c r="H736" s="1"/>
  <c r="H735" s="1"/>
  <c r="H734" s="1"/>
  <c r="H193"/>
  <c r="H204"/>
  <c r="H203" s="1"/>
  <c r="H202"/>
  <c r="H201" s="1"/>
  <c r="H194" s="1"/>
  <c r="H192" s="1"/>
  <c r="H134"/>
  <c r="H133" s="1"/>
  <c r="H608"/>
  <c r="H607" s="1"/>
  <c r="H606" s="1"/>
  <c r="H605" s="1"/>
  <c r="H604" s="1"/>
  <c r="I147" l="1"/>
  <c r="H149"/>
  <c r="H139"/>
  <c r="G146"/>
  <c r="I146" s="1"/>
  <c r="I679"/>
  <c r="H684"/>
  <c r="H683" s="1"/>
  <c r="H469"/>
  <c r="H468" s="1"/>
  <c r="H467" s="1"/>
  <c r="H459" s="1"/>
  <c r="H610"/>
  <c r="H496"/>
  <c r="H132"/>
  <c r="H522"/>
  <c r="H521" s="1"/>
  <c r="H670"/>
  <c r="H669" s="1"/>
  <c r="H699"/>
  <c r="H698" s="1"/>
  <c r="H185"/>
  <c r="H373"/>
  <c r="H372" s="1"/>
  <c r="H371" s="1"/>
  <c r="H370" s="1"/>
  <c r="H183"/>
  <c r="H182" s="1"/>
  <c r="H178"/>
  <c r="H176"/>
  <c r="H175" s="1"/>
  <c r="H171" s="1"/>
  <c r="H130" l="1"/>
  <c r="H119"/>
  <c r="H118" s="1"/>
  <c r="I95"/>
  <c r="I92"/>
  <c r="H89"/>
  <c r="H45"/>
  <c r="H44" s="1"/>
  <c r="H43" s="1"/>
  <c r="H42" s="1"/>
  <c r="H40"/>
  <c r="H39" s="1"/>
  <c r="H38" s="1"/>
  <c r="H37" s="1"/>
  <c r="H36" s="1"/>
  <c r="H34"/>
  <c r="H33" s="1"/>
  <c r="H32" s="1"/>
  <c r="H31" s="1"/>
  <c r="H30" s="1"/>
  <c r="H28" l="1"/>
  <c r="I240"/>
  <c r="I246"/>
  <c r="I252"/>
  <c r="I258"/>
  <c r="I261"/>
  <c r="I270"/>
  <c r="I274"/>
  <c r="I279"/>
  <c r="I286"/>
  <c r="I291"/>
  <c r="I302"/>
  <c r="I308"/>
  <c r="I315"/>
  <c r="I318"/>
  <c r="I322"/>
  <c r="I325"/>
  <c r="I333"/>
  <c r="I337"/>
  <c r="I338"/>
  <c r="I339"/>
  <c r="I340"/>
  <c r="I345"/>
  <c r="I349"/>
  <c r="I353"/>
  <c r="I357"/>
  <c r="I361"/>
  <c r="I365"/>
  <c r="I369"/>
  <c r="I377"/>
  <c r="I381"/>
  <c r="I385"/>
  <c r="I389"/>
  <c r="I393"/>
  <c r="I397"/>
  <c r="I405"/>
  <c r="I409"/>
  <c r="I414"/>
  <c r="I418"/>
  <c r="I422"/>
  <c r="I426"/>
  <c r="I430"/>
  <c r="I434"/>
  <c r="I438"/>
  <c r="I442"/>
  <c r="I445"/>
  <c r="I452"/>
  <c r="I457"/>
  <c r="I466"/>
  <c r="I473"/>
  <c r="I477"/>
  <c r="I486"/>
  <c r="I490"/>
  <c r="I495"/>
  <c r="I502"/>
  <c r="I508"/>
  <c r="I514"/>
  <c r="I520"/>
  <c r="I526"/>
  <c r="I530"/>
  <c r="I542"/>
  <c r="I543"/>
  <c r="I544"/>
  <c r="I548"/>
  <c r="I550"/>
  <c r="I556"/>
  <c r="I560"/>
  <c r="I567"/>
  <c r="I568"/>
  <c r="I572"/>
  <c r="I573"/>
  <c r="I574"/>
  <c r="I578"/>
  <c r="I583"/>
  <c r="I588"/>
  <c r="I593"/>
  <c r="I599"/>
  <c r="I615"/>
  <c r="I616"/>
  <c r="I623"/>
  <c r="I630"/>
  <c r="I634"/>
  <c r="I637"/>
  <c r="I641"/>
  <c r="I646"/>
  <c r="I650"/>
  <c r="I654"/>
  <c r="I658"/>
  <c r="I662"/>
  <c r="I663"/>
  <c r="I664"/>
  <c r="I668"/>
  <c r="I674"/>
  <c r="I675"/>
  <c r="I686"/>
  <c r="I688"/>
  <c r="I692"/>
  <c r="I696"/>
  <c r="I697"/>
  <c r="I702"/>
  <c r="I705"/>
  <c r="I715"/>
  <c r="I718"/>
  <c r="I726"/>
  <c r="I730"/>
  <c r="I740"/>
  <c r="I746"/>
  <c r="I751"/>
  <c r="I759"/>
  <c r="I29"/>
  <c r="I35"/>
  <c r="I41"/>
  <c r="I46"/>
  <c r="I52"/>
  <c r="I65"/>
  <c r="I71"/>
  <c r="I75"/>
  <c r="I78"/>
  <c r="I80"/>
  <c r="I83"/>
  <c r="I87"/>
  <c r="I90"/>
  <c r="I99"/>
  <c r="I103"/>
  <c r="I107"/>
  <c r="I110"/>
  <c r="I113"/>
  <c r="I116"/>
  <c r="I120"/>
  <c r="I123"/>
  <c r="I126"/>
  <c r="I131"/>
  <c r="I135"/>
  <c r="I138"/>
  <c r="I142"/>
  <c r="I145"/>
  <c r="I152"/>
  <c r="I155"/>
  <c r="I158"/>
  <c r="I162"/>
  <c r="I166"/>
  <c r="I170"/>
  <c r="I174"/>
  <c r="I177"/>
  <c r="I181"/>
  <c r="I184"/>
  <c r="I188"/>
  <c r="I191"/>
  <c r="I199"/>
  <c r="I200"/>
  <c r="I205"/>
  <c r="I208"/>
  <c r="I214"/>
  <c r="I219"/>
  <c r="I224"/>
  <c r="I227"/>
  <c r="I230"/>
  <c r="I234"/>
  <c r="H27" l="1"/>
  <c r="O759"/>
  <c r="L759"/>
  <c r="M758"/>
  <c r="J758"/>
  <c r="J757" s="1"/>
  <c r="G758"/>
  <c r="I758" s="1"/>
  <c r="O751"/>
  <c r="L751"/>
  <c r="O750"/>
  <c r="L750"/>
  <c r="G750"/>
  <c r="I750" s="1"/>
  <c r="O749"/>
  <c r="L749"/>
  <c r="O748"/>
  <c r="L748"/>
  <c r="O747"/>
  <c r="L747"/>
  <c r="O746"/>
  <c r="L746"/>
  <c r="M745"/>
  <c r="J745"/>
  <c r="L745" s="1"/>
  <c r="H745"/>
  <c r="G745"/>
  <c r="N741"/>
  <c r="K741"/>
  <c r="O740"/>
  <c r="L740"/>
  <c r="M739"/>
  <c r="J739"/>
  <c r="L739" s="1"/>
  <c r="G739"/>
  <c r="I739" s="1"/>
  <c r="M733"/>
  <c r="J733"/>
  <c r="L733" s="1"/>
  <c r="I733"/>
  <c r="N732"/>
  <c r="N731" s="1"/>
  <c r="M732"/>
  <c r="K732"/>
  <c r="K731" s="1"/>
  <c r="J732"/>
  <c r="H732"/>
  <c r="G732"/>
  <c r="O730"/>
  <c r="L730"/>
  <c r="M729"/>
  <c r="O729" s="1"/>
  <c r="J729"/>
  <c r="G729"/>
  <c r="I729" s="1"/>
  <c r="O726"/>
  <c r="L726"/>
  <c r="M725"/>
  <c r="J725"/>
  <c r="L725" s="1"/>
  <c r="H725"/>
  <c r="G725"/>
  <c r="O718"/>
  <c r="L718"/>
  <c r="O717"/>
  <c r="J717"/>
  <c r="G717"/>
  <c r="I717" s="1"/>
  <c r="O716"/>
  <c r="O715"/>
  <c r="L715"/>
  <c r="M714"/>
  <c r="J714"/>
  <c r="L714" s="1"/>
  <c r="G714"/>
  <c r="I714" s="1"/>
  <c r="N708"/>
  <c r="M708"/>
  <c r="K708"/>
  <c r="J708"/>
  <c r="N707"/>
  <c r="M707"/>
  <c r="K707"/>
  <c r="J707"/>
  <c r="H707"/>
  <c r="G707"/>
  <c r="G16" s="1"/>
  <c r="O705"/>
  <c r="L705"/>
  <c r="M704"/>
  <c r="J704"/>
  <c r="L704" s="1"/>
  <c r="G704"/>
  <c r="I704" s="1"/>
  <c r="O702"/>
  <c r="L702"/>
  <c r="M701"/>
  <c r="O701" s="1"/>
  <c r="J701"/>
  <c r="J700" s="1"/>
  <c r="L700" s="1"/>
  <c r="G701"/>
  <c r="I701" s="1"/>
  <c r="O697"/>
  <c r="L697"/>
  <c r="O696"/>
  <c r="L696"/>
  <c r="O695"/>
  <c r="L695"/>
  <c r="G695"/>
  <c r="I695" s="1"/>
  <c r="M694"/>
  <c r="M693" s="1"/>
  <c r="O693" s="1"/>
  <c r="J694"/>
  <c r="L694" s="1"/>
  <c r="O692"/>
  <c r="L692"/>
  <c r="M691"/>
  <c r="J691"/>
  <c r="J690" s="1"/>
  <c r="G691"/>
  <c r="I691" s="1"/>
  <c r="O688"/>
  <c r="L688"/>
  <c r="M687"/>
  <c r="O687" s="1"/>
  <c r="J687"/>
  <c r="L687" s="1"/>
  <c r="G687"/>
  <c r="I687" s="1"/>
  <c r="O686"/>
  <c r="L686"/>
  <c r="M685"/>
  <c r="O685" s="1"/>
  <c r="J685"/>
  <c r="L685" s="1"/>
  <c r="G685"/>
  <c r="I685" s="1"/>
  <c r="M677"/>
  <c r="O677" s="1"/>
  <c r="L677"/>
  <c r="M676"/>
  <c r="O676" s="1"/>
  <c r="L676"/>
  <c r="O675"/>
  <c r="L675"/>
  <c r="O674"/>
  <c r="L674"/>
  <c r="M673"/>
  <c r="J673"/>
  <c r="L673" s="1"/>
  <c r="G673"/>
  <c r="O668"/>
  <c r="L668"/>
  <c r="O667"/>
  <c r="L667"/>
  <c r="G667"/>
  <c r="I667" s="1"/>
  <c r="O666"/>
  <c r="L666"/>
  <c r="O665"/>
  <c r="L665"/>
  <c r="O664"/>
  <c r="L664"/>
  <c r="O663"/>
  <c r="L663"/>
  <c r="O662"/>
  <c r="L662"/>
  <c r="O661"/>
  <c r="L661"/>
  <c r="G661"/>
  <c r="I661" s="1"/>
  <c r="O660"/>
  <c r="L660"/>
  <c r="O659"/>
  <c r="L659"/>
  <c r="O658"/>
  <c r="L658"/>
  <c r="O657"/>
  <c r="L657"/>
  <c r="G657"/>
  <c r="I657" s="1"/>
  <c r="O656"/>
  <c r="L656"/>
  <c r="O655"/>
  <c r="L655"/>
  <c r="M654"/>
  <c r="O654" s="1"/>
  <c r="L654"/>
  <c r="M653"/>
  <c r="O653" s="1"/>
  <c r="J653"/>
  <c r="G653"/>
  <c r="I653" s="1"/>
  <c r="M652"/>
  <c r="O652" s="1"/>
  <c r="M651"/>
  <c r="O651" s="1"/>
  <c r="M650"/>
  <c r="O650" s="1"/>
  <c r="L650"/>
  <c r="M649"/>
  <c r="O649" s="1"/>
  <c r="J649"/>
  <c r="L649" s="1"/>
  <c r="G649"/>
  <c r="I649" s="1"/>
  <c r="M648"/>
  <c r="O648" s="1"/>
  <c r="M647"/>
  <c r="O647" s="1"/>
  <c r="M646"/>
  <c r="O646" s="1"/>
  <c r="L646"/>
  <c r="M645"/>
  <c r="O645" s="1"/>
  <c r="J645"/>
  <c r="G645"/>
  <c r="I645" s="1"/>
  <c r="M644"/>
  <c r="O644" s="1"/>
  <c r="M643"/>
  <c r="O643" s="1"/>
  <c r="M642"/>
  <c r="O642" s="1"/>
  <c r="M641"/>
  <c r="O641" s="1"/>
  <c r="L641"/>
  <c r="M640"/>
  <c r="O640" s="1"/>
  <c r="J640"/>
  <c r="G640"/>
  <c r="I640" s="1"/>
  <c r="M639"/>
  <c r="O639" s="1"/>
  <c r="M638"/>
  <c r="O638" s="1"/>
  <c r="M637"/>
  <c r="O637" s="1"/>
  <c r="L637"/>
  <c r="M636"/>
  <c r="O636" s="1"/>
  <c r="J636"/>
  <c r="L636" s="1"/>
  <c r="G636"/>
  <c r="I636" s="1"/>
  <c r="M635"/>
  <c r="O635" s="1"/>
  <c r="O634"/>
  <c r="L634"/>
  <c r="O633"/>
  <c r="J633"/>
  <c r="G633"/>
  <c r="O632"/>
  <c r="O631"/>
  <c r="O630"/>
  <c r="L630"/>
  <c r="O629"/>
  <c r="L629"/>
  <c r="G629"/>
  <c r="I629" s="1"/>
  <c r="O628"/>
  <c r="L628"/>
  <c r="O627"/>
  <c r="L627"/>
  <c r="O626"/>
  <c r="O625"/>
  <c r="O624"/>
  <c r="O623"/>
  <c r="L623"/>
  <c r="M622"/>
  <c r="O622" s="1"/>
  <c r="J622"/>
  <c r="G622"/>
  <c r="I622" s="1"/>
  <c r="O616"/>
  <c r="L616"/>
  <c r="L603" s="1"/>
  <c r="O615"/>
  <c r="L615"/>
  <c r="M614"/>
  <c r="M613" s="1"/>
  <c r="O613" s="1"/>
  <c r="J614"/>
  <c r="L614" s="1"/>
  <c r="G614"/>
  <c r="M609"/>
  <c r="O609" s="1"/>
  <c r="O601" s="1"/>
  <c r="J609"/>
  <c r="L609" s="1"/>
  <c r="L601" s="1"/>
  <c r="G609"/>
  <c r="I609" s="1"/>
  <c r="N603"/>
  <c r="M603"/>
  <c r="K603"/>
  <c r="J603"/>
  <c r="H603"/>
  <c r="G603"/>
  <c r="N602"/>
  <c r="M602"/>
  <c r="K602"/>
  <c r="J602"/>
  <c r="H602"/>
  <c r="G602"/>
  <c r="N601"/>
  <c r="K601"/>
  <c r="H601"/>
  <c r="N600"/>
  <c r="K600"/>
  <c r="H600"/>
  <c r="O599"/>
  <c r="L599"/>
  <c r="M598"/>
  <c r="O598" s="1"/>
  <c r="J598"/>
  <c r="J597" s="1"/>
  <c r="L597" s="1"/>
  <c r="G598"/>
  <c r="I598" s="1"/>
  <c r="O593"/>
  <c r="L593"/>
  <c r="M592"/>
  <c r="J592"/>
  <c r="L592" s="1"/>
  <c r="G592"/>
  <c r="I592" s="1"/>
  <c r="O588"/>
  <c r="L588"/>
  <c r="M587"/>
  <c r="O587" s="1"/>
  <c r="J587"/>
  <c r="G587"/>
  <c r="I587" s="1"/>
  <c r="O583"/>
  <c r="L583"/>
  <c r="M582"/>
  <c r="J582"/>
  <c r="L582" s="1"/>
  <c r="G582"/>
  <c r="O578"/>
  <c r="L578"/>
  <c r="M577"/>
  <c r="O577" s="1"/>
  <c r="J577"/>
  <c r="L577" s="1"/>
  <c r="G577"/>
  <c r="I577" s="1"/>
  <c r="M576"/>
  <c r="O576" s="1"/>
  <c r="M575"/>
  <c r="O575" s="1"/>
  <c r="O574"/>
  <c r="L574"/>
  <c r="O573"/>
  <c r="L573"/>
  <c r="O572"/>
  <c r="L572"/>
  <c r="M571"/>
  <c r="J571"/>
  <c r="L571" s="1"/>
  <c r="G571"/>
  <c r="I571" s="1"/>
  <c r="O568"/>
  <c r="L568"/>
  <c r="O567"/>
  <c r="L567"/>
  <c r="M566"/>
  <c r="J566"/>
  <c r="L566" s="1"/>
  <c r="G566"/>
  <c r="I566" s="1"/>
  <c r="O563"/>
  <c r="O562" s="1"/>
  <c r="O561" s="1"/>
  <c r="L563"/>
  <c r="L562" s="1"/>
  <c r="L561" s="1"/>
  <c r="N562"/>
  <c r="N561" s="1"/>
  <c r="M562"/>
  <c r="M561" s="1"/>
  <c r="K562"/>
  <c r="J562"/>
  <c r="J561" s="1"/>
  <c r="H562"/>
  <c r="G562"/>
  <c r="G561" s="1"/>
  <c r="K561"/>
  <c r="O560"/>
  <c r="O559" s="1"/>
  <c r="O558" s="1"/>
  <c r="L560"/>
  <c r="L559" s="1"/>
  <c r="L558" s="1"/>
  <c r="N559"/>
  <c r="N558" s="1"/>
  <c r="M559"/>
  <c r="M558" s="1"/>
  <c r="K559"/>
  <c r="K558" s="1"/>
  <c r="J559"/>
  <c r="J558" s="1"/>
  <c r="H559"/>
  <c r="G559"/>
  <c r="G558" s="1"/>
  <c r="O556"/>
  <c r="L556"/>
  <c r="M555"/>
  <c r="J555"/>
  <c r="J554" s="1"/>
  <c r="G555"/>
  <c r="I555" s="1"/>
  <c r="O550"/>
  <c r="L550"/>
  <c r="M549"/>
  <c r="O549" s="1"/>
  <c r="J549"/>
  <c r="H549"/>
  <c r="G549"/>
  <c r="O548"/>
  <c r="L548"/>
  <c r="M547"/>
  <c r="J547"/>
  <c r="L547" s="1"/>
  <c r="H547"/>
  <c r="G547"/>
  <c r="O544"/>
  <c r="O534" s="1"/>
  <c r="L544"/>
  <c r="O543"/>
  <c r="L543"/>
  <c r="O542"/>
  <c r="L542"/>
  <c r="N541"/>
  <c r="N540" s="1"/>
  <c r="N539" s="1"/>
  <c r="N538" s="1"/>
  <c r="M541"/>
  <c r="M540" s="1"/>
  <c r="M539" s="1"/>
  <c r="K541"/>
  <c r="K540" s="1"/>
  <c r="K539" s="1"/>
  <c r="J541"/>
  <c r="J540" s="1"/>
  <c r="J539" s="1"/>
  <c r="H541"/>
  <c r="G541"/>
  <c r="G540" s="1"/>
  <c r="G539" s="1"/>
  <c r="K538"/>
  <c r="K537" s="1"/>
  <c r="K536" s="1"/>
  <c r="K535" s="1"/>
  <c r="K531" s="1"/>
  <c r="N534"/>
  <c r="M534"/>
  <c r="K534"/>
  <c r="J534"/>
  <c r="H534"/>
  <c r="G534"/>
  <c r="N533"/>
  <c r="M533"/>
  <c r="K533"/>
  <c r="J533"/>
  <c r="H533"/>
  <c r="G533"/>
  <c r="N532"/>
  <c r="M532"/>
  <c r="K532"/>
  <c r="J532"/>
  <c r="H532"/>
  <c r="G532"/>
  <c r="N531"/>
  <c r="O530"/>
  <c r="L530"/>
  <c r="M529"/>
  <c r="O529" s="1"/>
  <c r="J529"/>
  <c r="L529" s="1"/>
  <c r="G529"/>
  <c r="I529" s="1"/>
  <c r="O526"/>
  <c r="L526"/>
  <c r="M525"/>
  <c r="O525" s="1"/>
  <c r="J525"/>
  <c r="L525" s="1"/>
  <c r="G525"/>
  <c r="I525" s="1"/>
  <c r="O520"/>
  <c r="L520"/>
  <c r="M519"/>
  <c r="O519" s="1"/>
  <c r="J519"/>
  <c r="J518" s="1"/>
  <c r="L518" s="1"/>
  <c r="G519"/>
  <c r="I519" s="1"/>
  <c r="O514"/>
  <c r="L514"/>
  <c r="M513"/>
  <c r="J513"/>
  <c r="L513" s="1"/>
  <c r="G513"/>
  <c r="I513" s="1"/>
  <c r="O508"/>
  <c r="L508"/>
  <c r="M507"/>
  <c r="O507" s="1"/>
  <c r="J507"/>
  <c r="G507"/>
  <c r="I507" s="1"/>
  <c r="O502"/>
  <c r="L502"/>
  <c r="M501"/>
  <c r="O501" s="1"/>
  <c r="J501"/>
  <c r="J500" s="1"/>
  <c r="L500" s="1"/>
  <c r="G501"/>
  <c r="I501" s="1"/>
  <c r="O495"/>
  <c r="L495"/>
  <c r="M494"/>
  <c r="O494" s="1"/>
  <c r="J494"/>
  <c r="L494" s="1"/>
  <c r="G494"/>
  <c r="I494" s="1"/>
  <c r="O490"/>
  <c r="L490"/>
  <c r="N489"/>
  <c r="N488" s="1"/>
  <c r="N487" s="1"/>
  <c r="M489"/>
  <c r="M488" s="1"/>
  <c r="K489"/>
  <c r="J489"/>
  <c r="H489"/>
  <c r="G489"/>
  <c r="K488"/>
  <c r="K487" s="1"/>
  <c r="O486"/>
  <c r="L486"/>
  <c r="N485"/>
  <c r="M485"/>
  <c r="M484" s="1"/>
  <c r="K485"/>
  <c r="K484" s="1"/>
  <c r="K483" s="1"/>
  <c r="J485"/>
  <c r="H485"/>
  <c r="G485"/>
  <c r="G484" s="1"/>
  <c r="G483" s="1"/>
  <c r="N484"/>
  <c r="N483" s="1"/>
  <c r="O477"/>
  <c r="L477"/>
  <c r="M476"/>
  <c r="O476" s="1"/>
  <c r="J476"/>
  <c r="L476" s="1"/>
  <c r="G476"/>
  <c r="I476" s="1"/>
  <c r="O473"/>
  <c r="L473"/>
  <c r="M472"/>
  <c r="M471" s="1"/>
  <c r="J472"/>
  <c r="J471" s="1"/>
  <c r="G472"/>
  <c r="I472" s="1"/>
  <c r="O466"/>
  <c r="L466"/>
  <c r="M465"/>
  <c r="O465" s="1"/>
  <c r="J465"/>
  <c r="L465" s="1"/>
  <c r="G465"/>
  <c r="I465" s="1"/>
  <c r="O457"/>
  <c r="L457"/>
  <c r="M456"/>
  <c r="O456" s="1"/>
  <c r="J456"/>
  <c r="I456"/>
  <c r="O452"/>
  <c r="L452"/>
  <c r="M451"/>
  <c r="M450" s="1"/>
  <c r="O450" s="1"/>
  <c r="J451"/>
  <c r="H451"/>
  <c r="G451"/>
  <c r="G450" s="1"/>
  <c r="G449" s="1"/>
  <c r="O445"/>
  <c r="L445"/>
  <c r="J444"/>
  <c r="L444" s="1"/>
  <c r="M444"/>
  <c r="M443" s="1"/>
  <c r="O443" s="1"/>
  <c r="O442"/>
  <c r="L442"/>
  <c r="M441"/>
  <c r="O441" s="1"/>
  <c r="J441"/>
  <c r="J440" s="1"/>
  <c r="L440" s="1"/>
  <c r="G441"/>
  <c r="I441" s="1"/>
  <c r="O438"/>
  <c r="L438"/>
  <c r="M437"/>
  <c r="J437"/>
  <c r="J436" s="1"/>
  <c r="G437"/>
  <c r="I437" s="1"/>
  <c r="O434"/>
  <c r="L434"/>
  <c r="M433"/>
  <c r="M432" s="1"/>
  <c r="O432" s="1"/>
  <c r="J433"/>
  <c r="L433" s="1"/>
  <c r="G433"/>
  <c r="O430"/>
  <c r="L430"/>
  <c r="M429"/>
  <c r="O429" s="1"/>
  <c r="J429"/>
  <c r="G429"/>
  <c r="I429" s="1"/>
  <c r="O426"/>
  <c r="L426"/>
  <c r="M425"/>
  <c r="O425" s="1"/>
  <c r="J425"/>
  <c r="G425"/>
  <c r="I425" s="1"/>
  <c r="O422"/>
  <c r="L422"/>
  <c r="M421"/>
  <c r="J421"/>
  <c r="L421" s="1"/>
  <c r="G421"/>
  <c r="I421" s="1"/>
  <c r="O418"/>
  <c r="L418"/>
  <c r="M417"/>
  <c r="M416" s="1"/>
  <c r="O416" s="1"/>
  <c r="J417"/>
  <c r="L417" s="1"/>
  <c r="G417"/>
  <c r="I417" s="1"/>
  <c r="O414"/>
  <c r="L414"/>
  <c r="M413"/>
  <c r="M412" s="1"/>
  <c r="J413"/>
  <c r="H413"/>
  <c r="G413"/>
  <c r="G412" s="1"/>
  <c r="G411" s="1"/>
  <c r="G410" s="1"/>
  <c r="O409"/>
  <c r="L409"/>
  <c r="M408"/>
  <c r="M407" s="1"/>
  <c r="O407" s="1"/>
  <c r="J408"/>
  <c r="L408" s="1"/>
  <c r="G408"/>
  <c r="O405"/>
  <c r="L405"/>
  <c r="M404"/>
  <c r="J404"/>
  <c r="L404" s="1"/>
  <c r="G404"/>
  <c r="I404" s="1"/>
  <c r="O397"/>
  <c r="L397"/>
  <c r="M396"/>
  <c r="M395" s="1"/>
  <c r="O395" s="1"/>
  <c r="J396"/>
  <c r="L396" s="1"/>
  <c r="G396"/>
  <c r="O393"/>
  <c r="L393"/>
  <c r="M392"/>
  <c r="O392" s="1"/>
  <c r="J392"/>
  <c r="G392"/>
  <c r="I392" s="1"/>
  <c r="O389"/>
  <c r="L389"/>
  <c r="M388"/>
  <c r="O388" s="1"/>
  <c r="J388"/>
  <c r="G388"/>
  <c r="I388" s="1"/>
  <c r="O385"/>
  <c r="L385"/>
  <c r="M384"/>
  <c r="O384" s="1"/>
  <c r="J384"/>
  <c r="J383" s="1"/>
  <c r="L383" s="1"/>
  <c r="G384"/>
  <c r="I384" s="1"/>
  <c r="O381"/>
  <c r="L381"/>
  <c r="M380"/>
  <c r="J380"/>
  <c r="L380" s="1"/>
  <c r="G380"/>
  <c r="I380" s="1"/>
  <c r="O377"/>
  <c r="L377"/>
  <c r="M376"/>
  <c r="M375" s="1"/>
  <c r="O375" s="1"/>
  <c r="J376"/>
  <c r="L376" s="1"/>
  <c r="G376"/>
  <c r="O369"/>
  <c r="L369"/>
  <c r="N368"/>
  <c r="M368"/>
  <c r="K368"/>
  <c r="J368"/>
  <c r="H368"/>
  <c r="N367"/>
  <c r="M367"/>
  <c r="K367"/>
  <c r="J367"/>
  <c r="G367"/>
  <c r="G366" s="1"/>
  <c r="O365"/>
  <c r="L365"/>
  <c r="M364"/>
  <c r="J364"/>
  <c r="L364" s="1"/>
  <c r="G364"/>
  <c r="I364" s="1"/>
  <c r="O361"/>
  <c r="L361"/>
  <c r="M360"/>
  <c r="M359" s="1"/>
  <c r="O359" s="1"/>
  <c r="J360"/>
  <c r="L360" s="1"/>
  <c r="G360"/>
  <c r="J359"/>
  <c r="J358" s="1"/>
  <c r="L358" s="1"/>
  <c r="O357"/>
  <c r="L357"/>
  <c r="M356"/>
  <c r="O356" s="1"/>
  <c r="J356"/>
  <c r="G356"/>
  <c r="I356" s="1"/>
  <c r="O353"/>
  <c r="L353"/>
  <c r="M352"/>
  <c r="O352" s="1"/>
  <c r="J352"/>
  <c r="J351" s="1"/>
  <c r="L351" s="1"/>
  <c r="G352"/>
  <c r="I352" s="1"/>
  <c r="O349"/>
  <c r="L349"/>
  <c r="M348"/>
  <c r="J348"/>
  <c r="L348" s="1"/>
  <c r="G348"/>
  <c r="I348" s="1"/>
  <c r="O345"/>
  <c r="L345"/>
  <c r="M344"/>
  <c r="J344"/>
  <c r="L344" s="1"/>
  <c r="H344"/>
  <c r="G344"/>
  <c r="G343" s="1"/>
  <c r="N341"/>
  <c r="K341"/>
  <c r="O340"/>
  <c r="O296" s="1"/>
  <c r="O19" s="1"/>
  <c r="L340"/>
  <c r="L296" s="1"/>
  <c r="L19" s="1"/>
  <c r="O339"/>
  <c r="L339"/>
  <c r="O338"/>
  <c r="L338"/>
  <c r="O337"/>
  <c r="L337"/>
  <c r="N336"/>
  <c r="N335" s="1"/>
  <c r="N334" s="1"/>
  <c r="M336"/>
  <c r="M335" s="1"/>
  <c r="M334" s="1"/>
  <c r="K336"/>
  <c r="K335" s="1"/>
  <c r="K334" s="1"/>
  <c r="J336"/>
  <c r="J335" s="1"/>
  <c r="J334" s="1"/>
  <c r="H336"/>
  <c r="G336"/>
  <c r="G335" s="1"/>
  <c r="G334" s="1"/>
  <c r="O333"/>
  <c r="O332" s="1"/>
  <c r="O331" s="1"/>
  <c r="O330" s="1"/>
  <c r="L333"/>
  <c r="L332" s="1"/>
  <c r="L331" s="1"/>
  <c r="L330" s="1"/>
  <c r="N332"/>
  <c r="N331" s="1"/>
  <c r="N330" s="1"/>
  <c r="M332"/>
  <c r="K332"/>
  <c r="K331" s="1"/>
  <c r="K330" s="1"/>
  <c r="J332"/>
  <c r="J331" s="1"/>
  <c r="J330" s="1"/>
  <c r="G332"/>
  <c r="G331" s="1"/>
  <c r="G330" s="1"/>
  <c r="M331"/>
  <c r="M330" s="1"/>
  <c r="O325"/>
  <c r="L325"/>
  <c r="M324"/>
  <c r="J324"/>
  <c r="L324" s="1"/>
  <c r="G324"/>
  <c r="I324" s="1"/>
  <c r="O322"/>
  <c r="L322"/>
  <c r="M321"/>
  <c r="O321" s="1"/>
  <c r="J321"/>
  <c r="J320" s="1"/>
  <c r="L320" s="1"/>
  <c r="G321"/>
  <c r="I321" s="1"/>
  <c r="O318"/>
  <c r="O317" s="1"/>
  <c r="L318"/>
  <c r="L317" s="1"/>
  <c r="L316" s="1"/>
  <c r="N317"/>
  <c r="N316" s="1"/>
  <c r="M317"/>
  <c r="M316" s="1"/>
  <c r="K317"/>
  <c r="K316" s="1"/>
  <c r="J317"/>
  <c r="J316" s="1"/>
  <c r="H317"/>
  <c r="G317"/>
  <c r="G316" s="1"/>
  <c r="O316"/>
  <c r="O315"/>
  <c r="O314" s="1"/>
  <c r="O313" s="1"/>
  <c r="O312" s="1"/>
  <c r="L315"/>
  <c r="L314" s="1"/>
  <c r="L313" s="1"/>
  <c r="L312" s="1"/>
  <c r="N314"/>
  <c r="N313" s="1"/>
  <c r="N312" s="1"/>
  <c r="M314"/>
  <c r="M313" s="1"/>
  <c r="M312" s="1"/>
  <c r="K314"/>
  <c r="K313" s="1"/>
  <c r="K312" s="1"/>
  <c r="J314"/>
  <c r="J313" s="1"/>
  <c r="J312" s="1"/>
  <c r="H314"/>
  <c r="G314"/>
  <c r="G313" s="1"/>
  <c r="G312" s="1"/>
  <c r="O308"/>
  <c r="L308"/>
  <c r="M307"/>
  <c r="M306" s="1"/>
  <c r="J307"/>
  <c r="H307"/>
  <c r="G307"/>
  <c r="G306" s="1"/>
  <c r="G305" s="1"/>
  <c r="O302"/>
  <c r="L302"/>
  <c r="M301"/>
  <c r="J301"/>
  <c r="L301" s="1"/>
  <c r="H301"/>
  <c r="G301"/>
  <c r="G300" s="1"/>
  <c r="N296"/>
  <c r="N19" s="1"/>
  <c r="M296"/>
  <c r="K296"/>
  <c r="K19" s="1"/>
  <c r="J296"/>
  <c r="J19" s="1"/>
  <c r="H296"/>
  <c r="G296"/>
  <c r="G19" s="1"/>
  <c r="O295"/>
  <c r="L295"/>
  <c r="H295"/>
  <c r="G295"/>
  <c r="O294"/>
  <c r="L294"/>
  <c r="H294"/>
  <c r="G294"/>
  <c r="N293"/>
  <c r="M293"/>
  <c r="K293"/>
  <c r="J293"/>
  <c r="H292"/>
  <c r="G293"/>
  <c r="G292" s="1"/>
  <c r="O291"/>
  <c r="L291"/>
  <c r="M290"/>
  <c r="O290" s="1"/>
  <c r="J290"/>
  <c r="L290" s="1"/>
  <c r="H290"/>
  <c r="H289" s="1"/>
  <c r="G290"/>
  <c r="G289" s="1"/>
  <c r="G288" s="1"/>
  <c r="O286"/>
  <c r="L286"/>
  <c r="M285"/>
  <c r="O285" s="1"/>
  <c r="J285"/>
  <c r="H285"/>
  <c r="G285"/>
  <c r="G284" s="1"/>
  <c r="M284"/>
  <c r="M281" s="1"/>
  <c r="O279"/>
  <c r="L279"/>
  <c r="M278"/>
  <c r="O278" s="1"/>
  <c r="J278"/>
  <c r="G278"/>
  <c r="I278" s="1"/>
  <c r="O274"/>
  <c r="L274"/>
  <c r="M273"/>
  <c r="O273" s="1"/>
  <c r="J273"/>
  <c r="L273" s="1"/>
  <c r="G273"/>
  <c r="I273" s="1"/>
  <c r="O270"/>
  <c r="L270"/>
  <c r="M269"/>
  <c r="O269" s="1"/>
  <c r="J269"/>
  <c r="H269"/>
  <c r="H268" s="1"/>
  <c r="G269"/>
  <c r="G268" s="1"/>
  <c r="G267" s="1"/>
  <c r="M268"/>
  <c r="M267" s="1"/>
  <c r="O267" s="1"/>
  <c r="M266"/>
  <c r="M232" s="1"/>
  <c r="J266"/>
  <c r="J265" s="1"/>
  <c r="I266"/>
  <c r="N265"/>
  <c r="N264" s="1"/>
  <c r="N263" s="1"/>
  <c r="N262" s="1"/>
  <c r="K265"/>
  <c r="K264" s="1"/>
  <c r="K263" s="1"/>
  <c r="K262" s="1"/>
  <c r="H265"/>
  <c r="G265"/>
  <c r="G264" s="1"/>
  <c r="O261"/>
  <c r="L261"/>
  <c r="N260"/>
  <c r="N259" s="1"/>
  <c r="M260"/>
  <c r="M259" s="1"/>
  <c r="K260"/>
  <c r="K259" s="1"/>
  <c r="J260"/>
  <c r="J259" s="1"/>
  <c r="G260"/>
  <c r="I260" s="1"/>
  <c r="O258"/>
  <c r="L258"/>
  <c r="N257"/>
  <c r="M257"/>
  <c r="M256" s="1"/>
  <c r="K257"/>
  <c r="K256" s="1"/>
  <c r="J257"/>
  <c r="H257"/>
  <c r="G257"/>
  <c r="G256" s="1"/>
  <c r="M252"/>
  <c r="O252" s="1"/>
  <c r="L252"/>
  <c r="M251"/>
  <c r="O251" s="1"/>
  <c r="J251"/>
  <c r="J250" s="1"/>
  <c r="L250" s="1"/>
  <c r="G251"/>
  <c r="I251" s="1"/>
  <c r="M250"/>
  <c r="O250" s="1"/>
  <c r="M249"/>
  <c r="O249" s="1"/>
  <c r="M248"/>
  <c r="O248" s="1"/>
  <c r="M247"/>
  <c r="O247" s="1"/>
  <c r="O246"/>
  <c r="L246"/>
  <c r="M245"/>
  <c r="J245"/>
  <c r="J244" s="1"/>
  <c r="H245"/>
  <c r="G245"/>
  <c r="G244" s="1"/>
  <c r="O240"/>
  <c r="L240"/>
  <c r="M239"/>
  <c r="O239" s="1"/>
  <c r="J239"/>
  <c r="L239" s="1"/>
  <c r="H239"/>
  <c r="H238" s="1"/>
  <c r="G239"/>
  <c r="O234"/>
  <c r="L234"/>
  <c r="N233"/>
  <c r="M233"/>
  <c r="K233"/>
  <c r="J233"/>
  <c r="H233"/>
  <c r="G233"/>
  <c r="N232"/>
  <c r="K232"/>
  <c r="H232"/>
  <c r="H16" s="1"/>
  <c r="O230"/>
  <c r="L230"/>
  <c r="M229"/>
  <c r="M228" s="1"/>
  <c r="O228" s="1"/>
  <c r="J229"/>
  <c r="L229" s="1"/>
  <c r="G229"/>
  <c r="O227"/>
  <c r="L227"/>
  <c r="M226"/>
  <c r="O226" s="1"/>
  <c r="J226"/>
  <c r="L226" s="1"/>
  <c r="G226"/>
  <c r="I226" s="1"/>
  <c r="O224"/>
  <c r="L224"/>
  <c r="M223"/>
  <c r="O223" s="1"/>
  <c r="J223"/>
  <c r="L223" s="1"/>
  <c r="H223"/>
  <c r="H222" s="1"/>
  <c r="G223"/>
  <c r="G222" s="1"/>
  <c r="O219"/>
  <c r="L219"/>
  <c r="M218"/>
  <c r="O218" s="1"/>
  <c r="J218"/>
  <c r="L218" s="1"/>
  <c r="G218"/>
  <c r="I218" s="1"/>
  <c r="O214"/>
  <c r="L214"/>
  <c r="M213"/>
  <c r="M212" s="1"/>
  <c r="O212" s="1"/>
  <c r="J213"/>
  <c r="L213" s="1"/>
  <c r="G213"/>
  <c r="H210"/>
  <c r="M208"/>
  <c r="O208" s="1"/>
  <c r="L208"/>
  <c r="M207"/>
  <c r="O207" s="1"/>
  <c r="J207"/>
  <c r="L207" s="1"/>
  <c r="I207"/>
  <c r="O205"/>
  <c r="L205"/>
  <c r="M204"/>
  <c r="J204"/>
  <c r="J203" s="1"/>
  <c r="J202" s="1"/>
  <c r="G204"/>
  <c r="I204" s="1"/>
  <c r="O200"/>
  <c r="L200"/>
  <c r="O199"/>
  <c r="L199"/>
  <c r="M198"/>
  <c r="O198" s="1"/>
  <c r="J198"/>
  <c r="J197" s="1"/>
  <c r="L197" s="1"/>
  <c r="G198"/>
  <c r="I198" s="1"/>
  <c r="M193"/>
  <c r="O193" s="1"/>
  <c r="J193"/>
  <c r="L193" s="1"/>
  <c r="G193"/>
  <c r="I193" s="1"/>
  <c r="O191"/>
  <c r="L191"/>
  <c r="M190"/>
  <c r="O190" s="1"/>
  <c r="J190"/>
  <c r="L190" s="1"/>
  <c r="G190"/>
  <c r="I190" s="1"/>
  <c r="O188"/>
  <c r="L188"/>
  <c r="M187"/>
  <c r="O187" s="1"/>
  <c r="J187"/>
  <c r="G187"/>
  <c r="I187" s="1"/>
  <c r="O184"/>
  <c r="L184"/>
  <c r="M183"/>
  <c r="O183" s="1"/>
  <c r="J183"/>
  <c r="L183" s="1"/>
  <c r="G183"/>
  <c r="I183" s="1"/>
  <c r="J182"/>
  <c r="L182" s="1"/>
  <c r="O181"/>
  <c r="L181"/>
  <c r="M180"/>
  <c r="M179" s="1"/>
  <c r="J180"/>
  <c r="J179" s="1"/>
  <c r="J178" s="1"/>
  <c r="L178" s="1"/>
  <c r="G180"/>
  <c r="I180" s="1"/>
  <c r="O177"/>
  <c r="L177"/>
  <c r="M176"/>
  <c r="O176" s="1"/>
  <c r="J176"/>
  <c r="L176" s="1"/>
  <c r="G176"/>
  <c r="I176" s="1"/>
  <c r="O174"/>
  <c r="L174"/>
  <c r="M173"/>
  <c r="O173" s="1"/>
  <c r="J173"/>
  <c r="G173"/>
  <c r="I173" s="1"/>
  <c r="O170"/>
  <c r="L170"/>
  <c r="M169"/>
  <c r="J169"/>
  <c r="J168" s="1"/>
  <c r="H169"/>
  <c r="G169"/>
  <c r="G168" s="1"/>
  <c r="O166"/>
  <c r="L166"/>
  <c r="M165"/>
  <c r="O165" s="1"/>
  <c r="J165"/>
  <c r="L165" s="1"/>
  <c r="G165"/>
  <c r="I165" s="1"/>
  <c r="O162"/>
  <c r="L162"/>
  <c r="M161"/>
  <c r="M160" s="1"/>
  <c r="M159" s="1"/>
  <c r="O159" s="1"/>
  <c r="J161"/>
  <c r="L161" s="1"/>
  <c r="G161"/>
  <c r="O158"/>
  <c r="L158"/>
  <c r="M157"/>
  <c r="O157" s="1"/>
  <c r="J157"/>
  <c r="L157" s="1"/>
  <c r="G157"/>
  <c r="I157" s="1"/>
  <c r="O155"/>
  <c r="L155"/>
  <c r="M154"/>
  <c r="J154"/>
  <c r="L154" s="1"/>
  <c r="G154"/>
  <c r="I154" s="1"/>
  <c r="O152"/>
  <c r="L152"/>
  <c r="M151"/>
  <c r="J151"/>
  <c r="L151" s="1"/>
  <c r="G151"/>
  <c r="I151" s="1"/>
  <c r="O145"/>
  <c r="L145"/>
  <c r="M144"/>
  <c r="O144" s="1"/>
  <c r="J144"/>
  <c r="G144"/>
  <c r="I144" s="1"/>
  <c r="O142"/>
  <c r="L142"/>
  <c r="M141"/>
  <c r="M140" s="1"/>
  <c r="J141"/>
  <c r="L141" s="1"/>
  <c r="G141"/>
  <c r="O138"/>
  <c r="L138"/>
  <c r="M137"/>
  <c r="O137" s="1"/>
  <c r="J137"/>
  <c r="G137"/>
  <c r="I137" s="1"/>
  <c r="O135"/>
  <c r="L135"/>
  <c r="M134"/>
  <c r="M133" s="1"/>
  <c r="J134"/>
  <c r="L134" s="1"/>
  <c r="G134"/>
  <c r="O131"/>
  <c r="L131"/>
  <c r="M130"/>
  <c r="O130" s="1"/>
  <c r="J130"/>
  <c r="G130"/>
  <c r="I130" s="1"/>
  <c r="O126"/>
  <c r="L126"/>
  <c r="M125"/>
  <c r="O125" s="1"/>
  <c r="J125"/>
  <c r="G125"/>
  <c r="G124" s="1"/>
  <c r="O123"/>
  <c r="L123"/>
  <c r="M122"/>
  <c r="O122" s="1"/>
  <c r="J122"/>
  <c r="J121" s="1"/>
  <c r="L121" s="1"/>
  <c r="G122"/>
  <c r="I122" s="1"/>
  <c r="O120"/>
  <c r="L120"/>
  <c r="M119"/>
  <c r="O119" s="1"/>
  <c r="J119"/>
  <c r="G119"/>
  <c r="I119" s="1"/>
  <c r="O116"/>
  <c r="L116"/>
  <c r="M115"/>
  <c r="J115"/>
  <c r="L115" s="1"/>
  <c r="G115"/>
  <c r="I115" s="1"/>
  <c r="O113"/>
  <c r="L113"/>
  <c r="M112"/>
  <c r="O112" s="1"/>
  <c r="J112"/>
  <c r="J111" s="1"/>
  <c r="L111" s="1"/>
  <c r="G112"/>
  <c r="I112" s="1"/>
  <c r="O110"/>
  <c r="L110"/>
  <c r="O109"/>
  <c r="L109"/>
  <c r="G109"/>
  <c r="I109" s="1"/>
  <c r="O108"/>
  <c r="L108"/>
  <c r="O107"/>
  <c r="L107"/>
  <c r="M106"/>
  <c r="M105" s="1"/>
  <c r="J106"/>
  <c r="L106" s="1"/>
  <c r="G106"/>
  <c r="O103"/>
  <c r="L103"/>
  <c r="H102"/>
  <c r="M102"/>
  <c r="O102" s="1"/>
  <c r="J102"/>
  <c r="J101" s="1"/>
  <c r="G102"/>
  <c r="O99"/>
  <c r="L99"/>
  <c r="M98"/>
  <c r="J98"/>
  <c r="J97" s="1"/>
  <c r="G98"/>
  <c r="I98" s="1"/>
  <c r="O95"/>
  <c r="L95"/>
  <c r="M94"/>
  <c r="O94" s="1"/>
  <c r="J94"/>
  <c r="H94"/>
  <c r="H93" s="1"/>
  <c r="G94"/>
  <c r="M93"/>
  <c r="O93" s="1"/>
  <c r="O92"/>
  <c r="L92"/>
  <c r="M91"/>
  <c r="O91" s="1"/>
  <c r="J91"/>
  <c r="L91" s="1"/>
  <c r="H91"/>
  <c r="H88" s="1"/>
  <c r="G91"/>
  <c r="O90"/>
  <c r="L90"/>
  <c r="M89"/>
  <c r="J89"/>
  <c r="L89" s="1"/>
  <c r="G89"/>
  <c r="O87"/>
  <c r="L87"/>
  <c r="M86"/>
  <c r="O86" s="1"/>
  <c r="J86"/>
  <c r="L86" s="1"/>
  <c r="H86"/>
  <c r="H85" s="1"/>
  <c r="G86"/>
  <c r="G85" s="1"/>
  <c r="O83"/>
  <c r="L83"/>
  <c r="M82"/>
  <c r="M81" s="1"/>
  <c r="O81" s="1"/>
  <c r="J82"/>
  <c r="L82" s="1"/>
  <c r="G82"/>
  <c r="O80"/>
  <c r="L80"/>
  <c r="M79"/>
  <c r="J79"/>
  <c r="L79" s="1"/>
  <c r="G79"/>
  <c r="I79" s="1"/>
  <c r="O78"/>
  <c r="L78"/>
  <c r="M77"/>
  <c r="O77" s="1"/>
  <c r="J77"/>
  <c r="L77" s="1"/>
  <c r="G77"/>
  <c r="I77" s="1"/>
  <c r="O75"/>
  <c r="L75"/>
  <c r="M74"/>
  <c r="J74"/>
  <c r="J73" s="1"/>
  <c r="G74"/>
  <c r="I74" s="1"/>
  <c r="M71"/>
  <c r="O71" s="1"/>
  <c r="L71"/>
  <c r="M70"/>
  <c r="O70" s="1"/>
  <c r="J70"/>
  <c r="G70"/>
  <c r="I70" s="1"/>
  <c r="M69"/>
  <c r="O69" s="1"/>
  <c r="G69"/>
  <c r="I69" s="1"/>
  <c r="M68"/>
  <c r="O68" s="1"/>
  <c r="O65"/>
  <c r="L65"/>
  <c r="M64"/>
  <c r="O64" s="1"/>
  <c r="J64"/>
  <c r="J63" s="1"/>
  <c r="G64"/>
  <c r="I64" s="1"/>
  <c r="O59"/>
  <c r="L59"/>
  <c r="M58"/>
  <c r="J58"/>
  <c r="J57" s="1"/>
  <c r="L57" s="1"/>
  <c r="O56"/>
  <c r="L56"/>
  <c r="M55"/>
  <c r="J55"/>
  <c r="L55" s="1"/>
  <c r="O52"/>
  <c r="L52"/>
  <c r="M51"/>
  <c r="J51"/>
  <c r="L51" s="1"/>
  <c r="H51"/>
  <c r="H50" s="1"/>
  <c r="G51"/>
  <c r="G50" s="1"/>
  <c r="O46"/>
  <c r="L46"/>
  <c r="M45"/>
  <c r="O45" s="1"/>
  <c r="J45"/>
  <c r="G45"/>
  <c r="I45" s="1"/>
  <c r="O41"/>
  <c r="L41"/>
  <c r="M40"/>
  <c r="M39" s="1"/>
  <c r="O39" s="1"/>
  <c r="J40"/>
  <c r="L40" s="1"/>
  <c r="G40"/>
  <c r="O35"/>
  <c r="L35"/>
  <c r="M34"/>
  <c r="O34" s="1"/>
  <c r="J34"/>
  <c r="G34"/>
  <c r="I34" s="1"/>
  <c r="O29"/>
  <c r="L29"/>
  <c r="M28"/>
  <c r="O28" s="1"/>
  <c r="J28"/>
  <c r="J27" s="1"/>
  <c r="G28"/>
  <c r="I28" s="1"/>
  <c r="N26"/>
  <c r="N25" s="1"/>
  <c r="N24" s="1"/>
  <c r="K26"/>
  <c r="K25" s="1"/>
  <c r="K24" s="1"/>
  <c r="N23"/>
  <c r="M23"/>
  <c r="K23"/>
  <c r="J23"/>
  <c r="N22"/>
  <c r="M22"/>
  <c r="K22"/>
  <c r="J22"/>
  <c r="H22"/>
  <c r="G22"/>
  <c r="N21"/>
  <c r="M21"/>
  <c r="K21"/>
  <c r="J21"/>
  <c r="H84" l="1"/>
  <c r="J635"/>
  <c r="L635" s="1"/>
  <c r="I549"/>
  <c r="O603"/>
  <c r="K18"/>
  <c r="J50"/>
  <c r="L50" s="1"/>
  <c r="J648"/>
  <c r="L648" s="1"/>
  <c r="M124"/>
  <c r="O124" s="1"/>
  <c r="M143"/>
  <c r="O143" s="1"/>
  <c r="N231"/>
  <c r="M311"/>
  <c r="M310" s="1"/>
  <c r="M309" s="1"/>
  <c r="L311"/>
  <c r="L310" s="1"/>
  <c r="L309" s="1"/>
  <c r="M351"/>
  <c r="M350" s="1"/>
  <c r="O350" s="1"/>
  <c r="J576"/>
  <c r="J575" s="1"/>
  <c r="L575" s="1"/>
  <c r="L758"/>
  <c r="L98"/>
  <c r="O160"/>
  <c r="M366"/>
  <c r="J382"/>
  <c r="L382" s="1"/>
  <c r="G666"/>
  <c r="I666" s="1"/>
  <c r="L179"/>
  <c r="L233"/>
  <c r="O368"/>
  <c r="O472"/>
  <c r="K482"/>
  <c r="K481" s="1"/>
  <c r="K480" s="1"/>
  <c r="K479" s="1"/>
  <c r="K478" s="1"/>
  <c r="M506"/>
  <c r="O506" s="1"/>
  <c r="G700"/>
  <c r="I700" s="1"/>
  <c r="J88"/>
  <c r="L88" s="1"/>
  <c r="J672"/>
  <c r="J671" s="1"/>
  <c r="L671" s="1"/>
  <c r="J713"/>
  <c r="L713" s="1"/>
  <c r="O23"/>
  <c r="J160"/>
  <c r="J159" s="1"/>
  <c r="L159" s="1"/>
  <c r="O180"/>
  <c r="M225"/>
  <c r="O225" s="1"/>
  <c r="I233"/>
  <c r="J238"/>
  <c r="L238" s="1"/>
  <c r="L245"/>
  <c r="O360"/>
  <c r="J366"/>
  <c r="O413"/>
  <c r="J420"/>
  <c r="L420" s="1"/>
  <c r="K557"/>
  <c r="G586"/>
  <c r="I586" s="1"/>
  <c r="N18"/>
  <c r="J706"/>
  <c r="G716"/>
  <c r="I716" s="1"/>
  <c r="J517"/>
  <c r="J516" s="1"/>
  <c r="M63"/>
  <c r="M62" s="1"/>
  <c r="O62" s="1"/>
  <c r="M111"/>
  <c r="O111" s="1"/>
  <c r="M383"/>
  <c r="O383" s="1"/>
  <c r="M424"/>
  <c r="M423" s="1"/>
  <c r="O423" s="1"/>
  <c r="M608"/>
  <c r="M607" s="1"/>
  <c r="O607" s="1"/>
  <c r="M292"/>
  <c r="G17"/>
  <c r="L23"/>
  <c r="O82"/>
  <c r="O134"/>
  <c r="J175"/>
  <c r="L175" s="1"/>
  <c r="L251"/>
  <c r="M272"/>
  <c r="O272" s="1"/>
  <c r="J292"/>
  <c r="G383"/>
  <c r="I383" s="1"/>
  <c r="L384"/>
  <c r="G424"/>
  <c r="I424" s="1"/>
  <c r="L441"/>
  <c r="G455"/>
  <c r="I455" s="1"/>
  <c r="M528"/>
  <c r="O528" s="1"/>
  <c r="P531"/>
  <c r="G608"/>
  <c r="I608" s="1"/>
  <c r="J693"/>
  <c r="L693" s="1"/>
  <c r="M182"/>
  <c r="O182" s="1"/>
  <c r="K329"/>
  <c r="K328" s="1"/>
  <c r="K327" s="1"/>
  <c r="K326" s="1"/>
  <c r="M358"/>
  <c r="O358" s="1"/>
  <c r="M27"/>
  <c r="O27" s="1"/>
  <c r="J54"/>
  <c r="L54" s="1"/>
  <c r="O141"/>
  <c r="M211"/>
  <c r="M210" s="1"/>
  <c r="O210" s="1"/>
  <c r="J222"/>
  <c r="J225"/>
  <c r="L225" s="1"/>
  <c r="J228"/>
  <c r="L228" s="1"/>
  <c r="M231"/>
  <c r="I268"/>
  <c r="J300"/>
  <c r="J299" s="1"/>
  <c r="J323"/>
  <c r="L323" s="1"/>
  <c r="N366"/>
  <c r="K366"/>
  <c r="J570"/>
  <c r="J569" s="1"/>
  <c r="L569" s="1"/>
  <c r="G601"/>
  <c r="P600" s="1"/>
  <c r="M700"/>
  <c r="O700" s="1"/>
  <c r="N706"/>
  <c r="L732"/>
  <c r="L731" s="1"/>
  <c r="O732"/>
  <c r="J18"/>
  <c r="K17"/>
  <c r="G464"/>
  <c r="I464" s="1"/>
  <c r="G475"/>
  <c r="I475" s="1"/>
  <c r="M18"/>
  <c r="M557"/>
  <c r="L22"/>
  <c r="M33"/>
  <c r="M32" s="1"/>
  <c r="L58"/>
  <c r="G63"/>
  <c r="G62" s="1"/>
  <c r="L74"/>
  <c r="J76"/>
  <c r="L76" s="1"/>
  <c r="M88"/>
  <c r="O88" s="1"/>
  <c r="L102"/>
  <c r="L112"/>
  <c r="M136"/>
  <c r="O136" s="1"/>
  <c r="J150"/>
  <c r="L150" s="1"/>
  <c r="L169"/>
  <c r="G172"/>
  <c r="I172" s="1"/>
  <c r="G179"/>
  <c r="I179" s="1"/>
  <c r="G182"/>
  <c r="I182" s="1"/>
  <c r="O233"/>
  <c r="J249"/>
  <c r="L249" s="1"/>
  <c r="I257"/>
  <c r="O259"/>
  <c r="J272"/>
  <c r="L272" s="1"/>
  <c r="G277"/>
  <c r="I277" s="1"/>
  <c r="J289"/>
  <c r="J288" s="1"/>
  <c r="I317"/>
  <c r="N311"/>
  <c r="N310" s="1"/>
  <c r="N309" s="1"/>
  <c r="M320"/>
  <c r="O320" s="1"/>
  <c r="J375"/>
  <c r="J374" s="1"/>
  <c r="L374" s="1"/>
  <c r="O376"/>
  <c r="M387"/>
  <c r="M386" s="1"/>
  <c r="O386" s="1"/>
  <c r="J403"/>
  <c r="J402" s="1"/>
  <c r="J416"/>
  <c r="J415" s="1"/>
  <c r="L415" s="1"/>
  <c r="M428"/>
  <c r="O428" s="1"/>
  <c r="L485"/>
  <c r="I489"/>
  <c r="J512"/>
  <c r="J511" s="1"/>
  <c r="J510" s="1"/>
  <c r="L510" s="1"/>
  <c r="L519"/>
  <c r="J528"/>
  <c r="J527" s="1"/>
  <c r="I533"/>
  <c r="O541"/>
  <c r="O540" s="1"/>
  <c r="O539" s="1"/>
  <c r="L555"/>
  <c r="M601"/>
  <c r="J703"/>
  <c r="L703" s="1"/>
  <c r="I708"/>
  <c r="J724"/>
  <c r="L724" s="1"/>
  <c r="G728"/>
  <c r="I728" s="1"/>
  <c r="L708"/>
  <c r="J738"/>
  <c r="L738" s="1"/>
  <c r="M85"/>
  <c r="J311"/>
  <c r="J310" s="1"/>
  <c r="J309" s="1"/>
  <c r="G186"/>
  <c r="I186" s="1"/>
  <c r="G197"/>
  <c r="I197" s="1"/>
  <c r="M518"/>
  <c r="M517" s="1"/>
  <c r="O517" s="1"/>
  <c r="L533"/>
  <c r="J39"/>
  <c r="J38" s="1"/>
  <c r="L38" s="1"/>
  <c r="M127"/>
  <c r="O127" s="1"/>
  <c r="G150"/>
  <c r="I150" s="1"/>
  <c r="J153"/>
  <c r="L153" s="1"/>
  <c r="J189"/>
  <c r="L189" s="1"/>
  <c r="L204"/>
  <c r="J212"/>
  <c r="J217"/>
  <c r="J216" s="1"/>
  <c r="L216" s="1"/>
  <c r="K231"/>
  <c r="I269"/>
  <c r="K292"/>
  <c r="I294"/>
  <c r="I295"/>
  <c r="I296"/>
  <c r="O307"/>
  <c r="K311"/>
  <c r="K310" s="1"/>
  <c r="K309" s="1"/>
  <c r="O311"/>
  <c r="O310" s="1"/>
  <c r="O309" s="1"/>
  <c r="G320"/>
  <c r="I320" s="1"/>
  <c r="L336"/>
  <c r="L335" s="1"/>
  <c r="L334" s="1"/>
  <c r="L329" s="1"/>
  <c r="L328" s="1"/>
  <c r="L327" s="1"/>
  <c r="J379"/>
  <c r="J378" s="1"/>
  <c r="L378" s="1"/>
  <c r="J432"/>
  <c r="J431" s="1"/>
  <c r="L431" s="1"/>
  <c r="L437"/>
  <c r="J439"/>
  <c r="L439" s="1"/>
  <c r="M493"/>
  <c r="O493" s="1"/>
  <c r="M500"/>
  <c r="M499" s="1"/>
  <c r="G518"/>
  <c r="I518" s="1"/>
  <c r="J557"/>
  <c r="N557"/>
  <c r="M586"/>
  <c r="M585" s="1"/>
  <c r="J591"/>
  <c r="L591" s="1"/>
  <c r="I602"/>
  <c r="M612"/>
  <c r="M611" s="1"/>
  <c r="O611" s="1"/>
  <c r="O614"/>
  <c r="G628"/>
  <c r="L691"/>
  <c r="G706"/>
  <c r="L707"/>
  <c r="O708"/>
  <c r="G749"/>
  <c r="I749" s="1"/>
  <c r="M178"/>
  <c r="O178" s="1"/>
  <c r="O179"/>
  <c r="L202"/>
  <c r="J201"/>
  <c r="L201" s="1"/>
  <c r="M470"/>
  <c r="O471"/>
  <c r="N329"/>
  <c r="N328" s="1"/>
  <c r="N327" s="1"/>
  <c r="N326" s="1"/>
  <c r="N482"/>
  <c r="N481" s="1"/>
  <c r="N480" s="1"/>
  <c r="N479" s="1"/>
  <c r="N478" s="1"/>
  <c r="M411"/>
  <c r="O411" s="1"/>
  <c r="O412"/>
  <c r="O488"/>
  <c r="G133"/>
  <c r="I133" s="1"/>
  <c r="I134"/>
  <c r="G140"/>
  <c r="I141"/>
  <c r="G359"/>
  <c r="I359" s="1"/>
  <c r="I360"/>
  <c r="G432"/>
  <c r="I433"/>
  <c r="G395"/>
  <c r="I396"/>
  <c r="G613"/>
  <c r="I614"/>
  <c r="G39"/>
  <c r="I39" s="1"/>
  <c r="I40"/>
  <c r="I89"/>
  <c r="G93"/>
  <c r="I93" s="1"/>
  <c r="I94"/>
  <c r="G160"/>
  <c r="I161"/>
  <c r="H244"/>
  <c r="I245"/>
  <c r="H484"/>
  <c r="I484" s="1"/>
  <c r="I485"/>
  <c r="G581"/>
  <c r="I582"/>
  <c r="M238"/>
  <c r="M237" s="1"/>
  <c r="L367"/>
  <c r="M440"/>
  <c r="J443"/>
  <c r="L443" s="1"/>
  <c r="O532"/>
  <c r="O557"/>
  <c r="M684"/>
  <c r="O684" s="1"/>
  <c r="J731"/>
  <c r="M19"/>
  <c r="K20"/>
  <c r="I22"/>
  <c r="H26"/>
  <c r="H25" s="1"/>
  <c r="G27"/>
  <c r="G26" s="1"/>
  <c r="G25" s="1"/>
  <c r="G24" s="1"/>
  <c r="L28"/>
  <c r="G33"/>
  <c r="I33" s="1"/>
  <c r="M44"/>
  <c r="M43" s="1"/>
  <c r="O43" s="1"/>
  <c r="J81"/>
  <c r="L81" s="1"/>
  <c r="I86"/>
  <c r="M118"/>
  <c r="O118" s="1"/>
  <c r="M121"/>
  <c r="O121" s="1"/>
  <c r="L122"/>
  <c r="I127"/>
  <c r="J133"/>
  <c r="L133" s="1"/>
  <c r="G136"/>
  <c r="I136" s="1"/>
  <c r="J140"/>
  <c r="L140" s="1"/>
  <c r="G143"/>
  <c r="I143" s="1"/>
  <c r="G156"/>
  <c r="I156" s="1"/>
  <c r="O161"/>
  <c r="J164"/>
  <c r="L180"/>
  <c r="M197"/>
  <c r="M196" s="1"/>
  <c r="G250"/>
  <c r="I250" s="1"/>
  <c r="G272"/>
  <c r="I272" s="1"/>
  <c r="N292"/>
  <c r="I314"/>
  <c r="J347"/>
  <c r="L347" s="1"/>
  <c r="M355"/>
  <c r="O355" s="1"/>
  <c r="J363"/>
  <c r="J362" s="1"/>
  <c r="L362" s="1"/>
  <c r="I368"/>
  <c r="M374"/>
  <c r="O374" s="1"/>
  <c r="O367"/>
  <c r="G387"/>
  <c r="M391"/>
  <c r="M390" s="1"/>
  <c r="O390" s="1"/>
  <c r="J395"/>
  <c r="L395" s="1"/>
  <c r="J407"/>
  <c r="J406" s="1"/>
  <c r="L406" s="1"/>
  <c r="G428"/>
  <c r="I428" s="1"/>
  <c r="G440"/>
  <c r="I451"/>
  <c r="L472"/>
  <c r="M475"/>
  <c r="O485"/>
  <c r="M487"/>
  <c r="O487" s="1"/>
  <c r="J493"/>
  <c r="J499"/>
  <c r="G506"/>
  <c r="M524"/>
  <c r="G528"/>
  <c r="I528" s="1"/>
  <c r="Q531"/>
  <c r="J565"/>
  <c r="J564" s="1"/>
  <c r="L564" s="1"/>
  <c r="M597"/>
  <c r="M596" s="1"/>
  <c r="J613"/>
  <c r="L613" s="1"/>
  <c r="M621"/>
  <c r="O621" s="1"/>
  <c r="G652"/>
  <c r="I652" s="1"/>
  <c r="G656"/>
  <c r="G684"/>
  <c r="G694"/>
  <c r="I694" s="1"/>
  <c r="K706"/>
  <c r="J744"/>
  <c r="G81"/>
  <c r="I81" s="1"/>
  <c r="I82"/>
  <c r="G407"/>
  <c r="I408"/>
  <c r="H284"/>
  <c r="I285"/>
  <c r="G375"/>
  <c r="I375" s="1"/>
  <c r="I376"/>
  <c r="G443"/>
  <c r="I443" s="1"/>
  <c r="I444"/>
  <c r="G632"/>
  <c r="I632" s="1"/>
  <c r="I633"/>
  <c r="G672"/>
  <c r="I673"/>
  <c r="J596"/>
  <c r="J595" s="1"/>
  <c r="L595" s="1"/>
  <c r="N17"/>
  <c r="M222"/>
  <c r="O222" s="1"/>
  <c r="M289"/>
  <c r="M329"/>
  <c r="M328" s="1"/>
  <c r="M327" s="1"/>
  <c r="M415"/>
  <c r="O415" s="1"/>
  <c r="J17"/>
  <c r="I23"/>
  <c r="G44"/>
  <c r="I44" s="1"/>
  <c r="L64"/>
  <c r="O89"/>
  <c r="G118"/>
  <c r="I118" s="1"/>
  <c r="G121"/>
  <c r="I121" s="1"/>
  <c r="M172"/>
  <c r="O172" s="1"/>
  <c r="M186"/>
  <c r="O186" s="1"/>
  <c r="J196"/>
  <c r="I222"/>
  <c r="I223"/>
  <c r="I239"/>
  <c r="O260"/>
  <c r="L266"/>
  <c r="L232" s="1"/>
  <c r="O268"/>
  <c r="M277"/>
  <c r="M276" s="1"/>
  <c r="I289"/>
  <c r="I290"/>
  <c r="I307"/>
  <c r="G311"/>
  <c r="G310" s="1"/>
  <c r="G309" s="1"/>
  <c r="O293"/>
  <c r="O292" s="1"/>
  <c r="G329"/>
  <c r="G328" s="1"/>
  <c r="G327" s="1"/>
  <c r="I344"/>
  <c r="G351"/>
  <c r="I351" s="1"/>
  <c r="G355"/>
  <c r="I355" s="1"/>
  <c r="G391"/>
  <c r="I391" s="1"/>
  <c r="I413"/>
  <c r="O417"/>
  <c r="M455"/>
  <c r="M454" s="1"/>
  <c r="M464"/>
  <c r="G471"/>
  <c r="I471" s="1"/>
  <c r="J475"/>
  <c r="L475" s="1"/>
  <c r="J484"/>
  <c r="O489"/>
  <c r="G500"/>
  <c r="J524"/>
  <c r="I532"/>
  <c r="I534"/>
  <c r="I547"/>
  <c r="J581"/>
  <c r="J580" s="1"/>
  <c r="J579" s="1"/>
  <c r="L579" s="1"/>
  <c r="G597"/>
  <c r="I603"/>
  <c r="G621"/>
  <c r="G639"/>
  <c r="I639" s="1"/>
  <c r="G644"/>
  <c r="I644" s="1"/>
  <c r="G660"/>
  <c r="J684"/>
  <c r="M706"/>
  <c r="M728"/>
  <c r="M727" s="1"/>
  <c r="O727" s="1"/>
  <c r="G731"/>
  <c r="G111"/>
  <c r="I111" s="1"/>
  <c r="J114"/>
  <c r="L114" s="1"/>
  <c r="J105"/>
  <c r="J104" s="1"/>
  <c r="L104" s="1"/>
  <c r="G105"/>
  <c r="I105" s="1"/>
  <c r="I106"/>
  <c r="O106"/>
  <c r="K16"/>
  <c r="G212"/>
  <c r="I213"/>
  <c r="G228"/>
  <c r="I228" s="1"/>
  <c r="I229"/>
  <c r="M217"/>
  <c r="G225"/>
  <c r="G217"/>
  <c r="I217" s="1"/>
  <c r="H256"/>
  <c r="I91"/>
  <c r="O21"/>
  <c r="I50"/>
  <c r="I51"/>
  <c r="H744"/>
  <c r="I745"/>
  <c r="H731"/>
  <c r="I732"/>
  <c r="H706"/>
  <c r="I707"/>
  <c r="H724"/>
  <c r="I725"/>
  <c r="H561"/>
  <c r="I561" s="1"/>
  <c r="I562"/>
  <c r="H558"/>
  <c r="I559"/>
  <c r="H540"/>
  <c r="I541"/>
  <c r="H546"/>
  <c r="H488"/>
  <c r="I367"/>
  <c r="H412"/>
  <c r="H343"/>
  <c r="H18"/>
  <c r="H335"/>
  <c r="I336"/>
  <c r="H19"/>
  <c r="I19" s="1"/>
  <c r="H316"/>
  <c r="I316" s="1"/>
  <c r="H313"/>
  <c r="H306"/>
  <c r="I293"/>
  <c r="H300"/>
  <c r="I301"/>
  <c r="H288"/>
  <c r="H264"/>
  <c r="I265"/>
  <c r="H237"/>
  <c r="H231"/>
  <c r="H221"/>
  <c r="H168"/>
  <c r="I169"/>
  <c r="H101"/>
  <c r="H100" s="1"/>
  <c r="I102"/>
  <c r="I85"/>
  <c r="G18"/>
  <c r="O58"/>
  <c r="M57"/>
  <c r="O57" s="1"/>
  <c r="G76"/>
  <c r="I76" s="1"/>
  <c r="L97"/>
  <c r="J96"/>
  <c r="L96" s="1"/>
  <c r="G114"/>
  <c r="I114" s="1"/>
  <c r="L119"/>
  <c r="J118"/>
  <c r="O133"/>
  <c r="G175"/>
  <c r="I175" s="1"/>
  <c r="M203"/>
  <c r="O204"/>
  <c r="M20"/>
  <c r="O22"/>
  <c r="M17"/>
  <c r="L73"/>
  <c r="O74"/>
  <c r="M73"/>
  <c r="L101"/>
  <c r="J100"/>
  <c r="L100" s="1"/>
  <c r="O105"/>
  <c r="O140"/>
  <c r="M153"/>
  <c r="O153" s="1"/>
  <c r="O154"/>
  <c r="M255"/>
  <c r="G263"/>
  <c r="J264"/>
  <c r="L265"/>
  <c r="H267"/>
  <c r="I267" s="1"/>
  <c r="J277"/>
  <c r="L278"/>
  <c r="O281"/>
  <c r="O284"/>
  <c r="M283"/>
  <c r="O306"/>
  <c r="M305"/>
  <c r="O344"/>
  <c r="M343"/>
  <c r="O571"/>
  <c r="M570"/>
  <c r="J26"/>
  <c r="L27"/>
  <c r="L34"/>
  <c r="J33"/>
  <c r="L45"/>
  <c r="J44"/>
  <c r="L63"/>
  <c r="J62"/>
  <c r="G68"/>
  <c r="I68" s="1"/>
  <c r="L70"/>
  <c r="J69"/>
  <c r="G97"/>
  <c r="I97" s="1"/>
  <c r="L125"/>
  <c r="J124"/>
  <c r="L124" s="1"/>
  <c r="L137"/>
  <c r="J136"/>
  <c r="L136" s="1"/>
  <c r="O151"/>
  <c r="M150"/>
  <c r="G164"/>
  <c r="I164" s="1"/>
  <c r="G167"/>
  <c r="J167"/>
  <c r="L167" s="1"/>
  <c r="L168"/>
  <c r="J186"/>
  <c r="L187"/>
  <c r="G189"/>
  <c r="I189" s="1"/>
  <c r="G203"/>
  <c r="I203" s="1"/>
  <c r="G243"/>
  <c r="J243"/>
  <c r="L244"/>
  <c r="J256"/>
  <c r="L257"/>
  <c r="G259"/>
  <c r="G255" s="1"/>
  <c r="G281"/>
  <c r="G283"/>
  <c r="G287"/>
  <c r="G342"/>
  <c r="O380"/>
  <c r="M379"/>
  <c r="J387"/>
  <c r="L388"/>
  <c r="O484"/>
  <c r="M483"/>
  <c r="G576"/>
  <c r="I576" s="1"/>
  <c r="K255"/>
  <c r="K254" s="1"/>
  <c r="K253" s="1"/>
  <c r="K241" s="1"/>
  <c r="G557"/>
  <c r="H17"/>
  <c r="L21"/>
  <c r="L259"/>
  <c r="J329"/>
  <c r="J328" s="1"/>
  <c r="J327" s="1"/>
  <c r="L293"/>
  <c r="L292" s="1"/>
  <c r="J20"/>
  <c r="L94"/>
  <c r="J93"/>
  <c r="L93" s="1"/>
  <c r="O98"/>
  <c r="M97"/>
  <c r="H125"/>
  <c r="I125" s="1"/>
  <c r="J172"/>
  <c r="L173"/>
  <c r="N256"/>
  <c r="N255" s="1"/>
  <c r="N254" s="1"/>
  <c r="N253" s="1"/>
  <c r="N241" s="1"/>
  <c r="O257"/>
  <c r="L269"/>
  <c r="J268"/>
  <c r="O364"/>
  <c r="M363"/>
  <c r="G416"/>
  <c r="I416" s="1"/>
  <c r="J424"/>
  <c r="L425"/>
  <c r="G512"/>
  <c r="I512" s="1"/>
  <c r="N20"/>
  <c r="N16"/>
  <c r="O51"/>
  <c r="M50"/>
  <c r="O55"/>
  <c r="M54"/>
  <c r="G73"/>
  <c r="I73" s="1"/>
  <c r="O79"/>
  <c r="M76"/>
  <c r="O76" s="1"/>
  <c r="G101"/>
  <c r="O115"/>
  <c r="M114"/>
  <c r="O114" s="1"/>
  <c r="L130"/>
  <c r="J127"/>
  <c r="L127" s="1"/>
  <c r="L144"/>
  <c r="J143"/>
  <c r="L143" s="1"/>
  <c r="G153"/>
  <c r="I153" s="1"/>
  <c r="G238"/>
  <c r="I238" s="1"/>
  <c r="G299"/>
  <c r="L413"/>
  <c r="J412"/>
  <c r="G436"/>
  <c r="I436" s="1"/>
  <c r="G448"/>
  <c r="L489"/>
  <c r="J488"/>
  <c r="L507"/>
  <c r="J506"/>
  <c r="M38"/>
  <c r="O40"/>
  <c r="G108"/>
  <c r="I108" s="1"/>
  <c r="M156"/>
  <c r="O156" s="1"/>
  <c r="G347"/>
  <c r="I347" s="1"/>
  <c r="L356"/>
  <c r="J355"/>
  <c r="M512"/>
  <c r="O513"/>
  <c r="L717"/>
  <c r="J716"/>
  <c r="L716" s="1"/>
  <c r="G232"/>
  <c r="G323"/>
  <c r="I323" s="1"/>
  <c r="O348"/>
  <c r="M347"/>
  <c r="L392"/>
  <c r="J391"/>
  <c r="G403"/>
  <c r="I403" s="1"/>
  <c r="G420"/>
  <c r="I420" s="1"/>
  <c r="L429"/>
  <c r="J428"/>
  <c r="L436"/>
  <c r="J435"/>
  <c r="L435" s="1"/>
  <c r="J470"/>
  <c r="L471"/>
  <c r="G488"/>
  <c r="G546"/>
  <c r="O547"/>
  <c r="M546"/>
  <c r="O566"/>
  <c r="M565"/>
  <c r="L587"/>
  <c r="J586"/>
  <c r="O592"/>
  <c r="M591"/>
  <c r="L633"/>
  <c r="J632"/>
  <c r="J85"/>
  <c r="M101"/>
  <c r="J156"/>
  <c r="M164"/>
  <c r="M175"/>
  <c r="O175" s="1"/>
  <c r="M189"/>
  <c r="O189" s="1"/>
  <c r="L198"/>
  <c r="L203"/>
  <c r="O213"/>
  <c r="O229"/>
  <c r="J232"/>
  <c r="J231" s="1"/>
  <c r="L321"/>
  <c r="H332"/>
  <c r="I332" s="1"/>
  <c r="J350"/>
  <c r="L350" s="1"/>
  <c r="L352"/>
  <c r="L359"/>
  <c r="L368"/>
  <c r="M394"/>
  <c r="O394" s="1"/>
  <c r="O396"/>
  <c r="M406"/>
  <c r="O406" s="1"/>
  <c r="O408"/>
  <c r="M431"/>
  <c r="O431" s="1"/>
  <c r="O433"/>
  <c r="M449"/>
  <c r="O451"/>
  <c r="J464"/>
  <c r="G493"/>
  <c r="I493" s="1"/>
  <c r="G524"/>
  <c r="I524" s="1"/>
  <c r="O301"/>
  <c r="M300"/>
  <c r="O437"/>
  <c r="M436"/>
  <c r="H450"/>
  <c r="I450" s="1"/>
  <c r="O169"/>
  <c r="M168"/>
  <c r="O245"/>
  <c r="M244"/>
  <c r="O266"/>
  <c r="O232" s="1"/>
  <c r="M265"/>
  <c r="L285"/>
  <c r="J284"/>
  <c r="L307"/>
  <c r="J306"/>
  <c r="O324"/>
  <c r="M323"/>
  <c r="O323" s="1"/>
  <c r="G363"/>
  <c r="I363" s="1"/>
  <c r="G379"/>
  <c r="I379" s="1"/>
  <c r="O404"/>
  <c r="M403"/>
  <c r="O421"/>
  <c r="M420"/>
  <c r="J455"/>
  <c r="L456"/>
  <c r="L541"/>
  <c r="L540" s="1"/>
  <c r="L539" s="1"/>
  <c r="L534"/>
  <c r="L549"/>
  <c r="J546"/>
  <c r="L554"/>
  <c r="J553"/>
  <c r="L645"/>
  <c r="J644"/>
  <c r="L260"/>
  <c r="O336"/>
  <c r="O335" s="1"/>
  <c r="O334" s="1"/>
  <c r="O329" s="1"/>
  <c r="O328" s="1"/>
  <c r="O327" s="1"/>
  <c r="L532"/>
  <c r="O602"/>
  <c r="L451"/>
  <c r="J450"/>
  <c r="G554"/>
  <c r="I554" s="1"/>
  <c r="J621"/>
  <c r="L622"/>
  <c r="G690"/>
  <c r="I690" s="1"/>
  <c r="G713"/>
  <c r="I713" s="1"/>
  <c r="J728"/>
  <c r="L729"/>
  <c r="G738"/>
  <c r="I738" s="1"/>
  <c r="J343"/>
  <c r="O444"/>
  <c r="L501"/>
  <c r="O533"/>
  <c r="O694"/>
  <c r="O555"/>
  <c r="M554"/>
  <c r="G565"/>
  <c r="I565" s="1"/>
  <c r="G570"/>
  <c r="I570" s="1"/>
  <c r="M581"/>
  <c r="O582"/>
  <c r="G635"/>
  <c r="I635" s="1"/>
  <c r="L640"/>
  <c r="J639"/>
  <c r="M672"/>
  <c r="O673"/>
  <c r="O733"/>
  <c r="M731"/>
  <c r="L757"/>
  <c r="J756"/>
  <c r="L557"/>
  <c r="J608"/>
  <c r="J601"/>
  <c r="Q600" s="1"/>
  <c r="O691"/>
  <c r="M690"/>
  <c r="G703"/>
  <c r="I703" s="1"/>
  <c r="O714"/>
  <c r="M713"/>
  <c r="O739"/>
  <c r="M738"/>
  <c r="G757"/>
  <c r="I757" s="1"/>
  <c r="L598"/>
  <c r="L602"/>
  <c r="L701"/>
  <c r="G724"/>
  <c r="G744"/>
  <c r="G591"/>
  <c r="I591" s="1"/>
  <c r="G648"/>
  <c r="I648" s="1"/>
  <c r="L653"/>
  <c r="J652"/>
  <c r="L690"/>
  <c r="J689"/>
  <c r="L689" s="1"/>
  <c r="O704"/>
  <c r="M703"/>
  <c r="O703" s="1"/>
  <c r="O725"/>
  <c r="M724"/>
  <c r="O745"/>
  <c r="M744"/>
  <c r="O758"/>
  <c r="M757"/>
  <c r="O707"/>
  <c r="G139" l="1"/>
  <c r="I140"/>
  <c r="J419"/>
  <c r="L419" s="1"/>
  <c r="I232"/>
  <c r="G231"/>
  <c r="L672"/>
  <c r="J53"/>
  <c r="J49" s="1"/>
  <c r="L300"/>
  <c r="M61"/>
  <c r="O61" s="1"/>
  <c r="R600"/>
  <c r="O366"/>
  <c r="R531"/>
  <c r="J723"/>
  <c r="J722" s="1"/>
  <c r="O518"/>
  <c r="J271"/>
  <c r="L271" s="1"/>
  <c r="L512"/>
  <c r="L379"/>
  <c r="J215"/>
  <c r="L215" s="1"/>
  <c r="G178"/>
  <c r="I178" s="1"/>
  <c r="L706"/>
  <c r="L18"/>
  <c r="L576"/>
  <c r="J647"/>
  <c r="L647" s="1"/>
  <c r="J346"/>
  <c r="L346" s="1"/>
  <c r="J248"/>
  <c r="L248" s="1"/>
  <c r="O706"/>
  <c r="M354"/>
  <c r="O354" s="1"/>
  <c r="J712"/>
  <c r="J711" s="1"/>
  <c r="J612"/>
  <c r="L612" s="1"/>
  <c r="G607"/>
  <c r="I607" s="1"/>
  <c r="G665"/>
  <c r="I665" s="1"/>
  <c r="M382"/>
  <c r="O382" s="1"/>
  <c r="O18"/>
  <c r="L366"/>
  <c r="L517"/>
  <c r="G354"/>
  <c r="I354" s="1"/>
  <c r="G527"/>
  <c r="I527" s="1"/>
  <c r="L407"/>
  <c r="G276"/>
  <c r="I276" s="1"/>
  <c r="O231"/>
  <c r="G585"/>
  <c r="I585" s="1"/>
  <c r="M683"/>
  <c r="O683" s="1"/>
  <c r="G474"/>
  <c r="I474" s="1"/>
  <c r="L403"/>
  <c r="O33"/>
  <c r="G32"/>
  <c r="I32" s="1"/>
  <c r="K15"/>
  <c r="G423"/>
  <c r="I423" s="1"/>
  <c r="G643"/>
  <c r="I643" s="1"/>
  <c r="J590"/>
  <c r="L590" s="1"/>
  <c r="M427"/>
  <c r="O427" s="1"/>
  <c r="G382"/>
  <c r="I382" s="1"/>
  <c r="O351"/>
  <c r="J221"/>
  <c r="J220" s="1"/>
  <c r="J737"/>
  <c r="J736" s="1"/>
  <c r="G470"/>
  <c r="I470" s="1"/>
  <c r="O424"/>
  <c r="O44"/>
  <c r="L105"/>
  <c r="M505"/>
  <c r="O505" s="1"/>
  <c r="O63"/>
  <c r="M84"/>
  <c r="O84" s="1"/>
  <c r="L231"/>
  <c r="G249"/>
  <c r="I249" s="1"/>
  <c r="G748"/>
  <c r="I748" s="1"/>
  <c r="L39"/>
  <c r="J37"/>
  <c r="L37" s="1"/>
  <c r="I27"/>
  <c r="L570"/>
  <c r="J319"/>
  <c r="L319" s="1"/>
  <c r="O85"/>
  <c r="M516"/>
  <c r="O728"/>
  <c r="J699"/>
  <c r="L699" s="1"/>
  <c r="L596"/>
  <c r="M620"/>
  <c r="M619" s="1"/>
  <c r="L289"/>
  <c r="J394"/>
  <c r="L394" s="1"/>
  <c r="M139"/>
  <c r="O139" s="1"/>
  <c r="O211"/>
  <c r="L17"/>
  <c r="G727"/>
  <c r="G454"/>
  <c r="I454" s="1"/>
  <c r="J237"/>
  <c r="J236" s="1"/>
  <c r="L236" s="1"/>
  <c r="M26"/>
  <c r="M25" s="1"/>
  <c r="G358"/>
  <c r="I358" s="1"/>
  <c r="M104"/>
  <c r="O104" s="1"/>
  <c r="L160"/>
  <c r="O197"/>
  <c r="L432"/>
  <c r="I706"/>
  <c r="I84"/>
  <c r="O608"/>
  <c r="M606"/>
  <c r="O606" s="1"/>
  <c r="L528"/>
  <c r="O256"/>
  <c r="L375"/>
  <c r="M492"/>
  <c r="M491" s="1"/>
  <c r="O491" s="1"/>
  <c r="G149"/>
  <c r="I149" s="1"/>
  <c r="I17"/>
  <c r="G517"/>
  <c r="I517" s="1"/>
  <c r="L222"/>
  <c r="I601"/>
  <c r="M527"/>
  <c r="O527" s="1"/>
  <c r="M410"/>
  <c r="O410" s="1"/>
  <c r="M271"/>
  <c r="O271" s="1"/>
  <c r="L363"/>
  <c r="J509"/>
  <c r="L509" s="1"/>
  <c r="M171"/>
  <c r="O171" s="1"/>
  <c r="O17"/>
  <c r="G463"/>
  <c r="I463" s="1"/>
  <c r="I63"/>
  <c r="I62"/>
  <c r="G61"/>
  <c r="I61" s="1"/>
  <c r="M498"/>
  <c r="O499"/>
  <c r="G117"/>
  <c r="G38"/>
  <c r="I38" s="1"/>
  <c r="I259"/>
  <c r="O586"/>
  <c r="O731"/>
  <c r="L580"/>
  <c r="L581"/>
  <c r="O500"/>
  <c r="G171"/>
  <c r="I171" s="1"/>
  <c r="L565"/>
  <c r="G427"/>
  <c r="I427" s="1"/>
  <c r="O238"/>
  <c r="J474"/>
  <c r="L474" s="1"/>
  <c r="O387"/>
  <c r="G215"/>
  <c r="I215" s="1"/>
  <c r="G693"/>
  <c r="I693" s="1"/>
  <c r="O455"/>
  <c r="G638"/>
  <c r="I638" s="1"/>
  <c r="G132"/>
  <c r="I132" s="1"/>
  <c r="G43"/>
  <c r="J72"/>
  <c r="L72" s="1"/>
  <c r="M132"/>
  <c r="O132" s="1"/>
  <c r="L416"/>
  <c r="G196"/>
  <c r="I196" s="1"/>
  <c r="I628"/>
  <c r="G627"/>
  <c r="I627" s="1"/>
  <c r="J211"/>
  <c r="L212"/>
  <c r="H483"/>
  <c r="I483" s="1"/>
  <c r="G216"/>
  <c r="I216" s="1"/>
  <c r="N15"/>
  <c r="L217"/>
  <c r="M185"/>
  <c r="O185" s="1"/>
  <c r="I292"/>
  <c r="M221"/>
  <c r="O221" s="1"/>
  <c r="O612"/>
  <c r="L511"/>
  <c r="M117"/>
  <c r="O117" s="1"/>
  <c r="G596"/>
  <c r="I597"/>
  <c r="I672"/>
  <c r="G671"/>
  <c r="I671" s="1"/>
  <c r="H281"/>
  <c r="I281" s="1"/>
  <c r="I284"/>
  <c r="H283"/>
  <c r="I407"/>
  <c r="G406"/>
  <c r="I406" s="1"/>
  <c r="G683"/>
  <c r="I683" s="1"/>
  <c r="I684"/>
  <c r="O470"/>
  <c r="I660"/>
  <c r="G659"/>
  <c r="L484"/>
  <c r="J483"/>
  <c r="L483" s="1"/>
  <c r="J195"/>
  <c r="L196"/>
  <c r="L744"/>
  <c r="J743"/>
  <c r="L493"/>
  <c r="J492"/>
  <c r="G386"/>
  <c r="I386" s="1"/>
  <c r="I387"/>
  <c r="L164"/>
  <c r="J163"/>
  <c r="L163" s="1"/>
  <c r="M439"/>
  <c r="O439" s="1"/>
  <c r="O440"/>
  <c r="I244"/>
  <c r="H243"/>
  <c r="G185"/>
  <c r="I185" s="1"/>
  <c r="M319"/>
  <c r="O319" s="1"/>
  <c r="O391"/>
  <c r="O277"/>
  <c r="I26"/>
  <c r="O597"/>
  <c r="G651"/>
  <c r="I651" s="1"/>
  <c r="G390"/>
  <c r="I390" s="1"/>
  <c r="J132"/>
  <c r="L132" s="1"/>
  <c r="G350"/>
  <c r="I350" s="1"/>
  <c r="I139"/>
  <c r="G271"/>
  <c r="I271" s="1"/>
  <c r="I18"/>
  <c r="I366"/>
  <c r="I88"/>
  <c r="G620"/>
  <c r="I621"/>
  <c r="O464"/>
  <c r="M463"/>
  <c r="O596"/>
  <c r="M595"/>
  <c r="O595" s="1"/>
  <c r="O524"/>
  <c r="M523"/>
  <c r="J498"/>
  <c r="L499"/>
  <c r="O475"/>
  <c r="M474"/>
  <c r="O474" s="1"/>
  <c r="G439"/>
  <c r="I439" s="1"/>
  <c r="I440"/>
  <c r="L684"/>
  <c r="J683"/>
  <c r="L524"/>
  <c r="J523"/>
  <c r="L523" s="1"/>
  <c r="G499"/>
  <c r="I500"/>
  <c r="O289"/>
  <c r="M288"/>
  <c r="I656"/>
  <c r="G655"/>
  <c r="I655" s="1"/>
  <c r="I506"/>
  <c r="G505"/>
  <c r="O196"/>
  <c r="M195"/>
  <c r="O195" s="1"/>
  <c r="I581"/>
  <c r="G580"/>
  <c r="I160"/>
  <c r="G159"/>
  <c r="I159" s="1"/>
  <c r="I613"/>
  <c r="G612"/>
  <c r="I395"/>
  <c r="G394"/>
  <c r="I394" s="1"/>
  <c r="I432"/>
  <c r="G431"/>
  <c r="I431" s="1"/>
  <c r="G374"/>
  <c r="I374" s="1"/>
  <c r="I731"/>
  <c r="G104"/>
  <c r="I104" s="1"/>
  <c r="I212"/>
  <c r="G211"/>
  <c r="I225"/>
  <c r="G221"/>
  <c r="G220" s="1"/>
  <c r="O217"/>
  <c r="M215"/>
  <c r="O215" s="1"/>
  <c r="M216"/>
  <c r="O216" s="1"/>
  <c r="H255"/>
  <c r="I256"/>
  <c r="H24"/>
  <c r="I24" s="1"/>
  <c r="I25"/>
  <c r="H743"/>
  <c r="I744"/>
  <c r="H723"/>
  <c r="I724"/>
  <c r="I558"/>
  <c r="H557"/>
  <c r="H539"/>
  <c r="I539" s="1"/>
  <c r="I540"/>
  <c r="H545"/>
  <c r="H538" s="1"/>
  <c r="H537" s="1"/>
  <c r="I546"/>
  <c r="I488"/>
  <c r="H487"/>
  <c r="H411"/>
  <c r="I412"/>
  <c r="H342"/>
  <c r="I343"/>
  <c r="H334"/>
  <c r="I334" s="1"/>
  <c r="I335"/>
  <c r="H331"/>
  <c r="I331" s="1"/>
  <c r="I313"/>
  <c r="H312"/>
  <c r="I306"/>
  <c r="H305"/>
  <c r="H299"/>
  <c r="I300"/>
  <c r="I288"/>
  <c r="H287"/>
  <c r="H263"/>
  <c r="I264"/>
  <c r="H236"/>
  <c r="H220"/>
  <c r="H209" s="1"/>
  <c r="I168"/>
  <c r="H167"/>
  <c r="I167" s="1"/>
  <c r="I101"/>
  <c r="O738"/>
  <c r="M737"/>
  <c r="O554"/>
  <c r="M553"/>
  <c r="G677"/>
  <c r="I677" s="1"/>
  <c r="J390"/>
  <c r="L390" s="1"/>
  <c r="L391"/>
  <c r="M346"/>
  <c r="O346" s="1"/>
  <c r="O347"/>
  <c r="L355"/>
  <c r="J354"/>
  <c r="L354" s="1"/>
  <c r="G447"/>
  <c r="O54"/>
  <c r="M53"/>
  <c r="O53" s="1"/>
  <c r="M42"/>
  <c r="O42" s="1"/>
  <c r="J287"/>
  <c r="L287" s="1"/>
  <c r="L288"/>
  <c r="L243"/>
  <c r="J242"/>
  <c r="L242" s="1"/>
  <c r="G723"/>
  <c r="G756"/>
  <c r="I756" s="1"/>
  <c r="O713"/>
  <c r="M712"/>
  <c r="O690"/>
  <c r="M689"/>
  <c r="O689" s="1"/>
  <c r="L756"/>
  <c r="J755"/>
  <c r="G631"/>
  <c r="I631" s="1"/>
  <c r="G564"/>
  <c r="I564" s="1"/>
  <c r="L728"/>
  <c r="J727"/>
  <c r="G523"/>
  <c r="I523" s="1"/>
  <c r="O449"/>
  <c r="M448"/>
  <c r="L85"/>
  <c r="J84"/>
  <c r="J631"/>
  <c r="L632"/>
  <c r="J585"/>
  <c r="L586"/>
  <c r="M564"/>
  <c r="O564" s="1"/>
  <c r="O565"/>
  <c r="O546"/>
  <c r="M545"/>
  <c r="L428"/>
  <c r="J427"/>
  <c r="L427" s="1"/>
  <c r="G402"/>
  <c r="G346"/>
  <c r="I346" s="1"/>
  <c r="M37"/>
  <c r="O38"/>
  <c r="L506"/>
  <c r="J505"/>
  <c r="J487"/>
  <c r="L488"/>
  <c r="G435"/>
  <c r="I435" s="1"/>
  <c r="G237"/>
  <c r="I237" s="1"/>
  <c r="G72"/>
  <c r="I72" s="1"/>
  <c r="O50"/>
  <c r="L527"/>
  <c r="M362"/>
  <c r="O362" s="1"/>
  <c r="O363"/>
  <c r="L268"/>
  <c r="J267"/>
  <c r="L267" s="1"/>
  <c r="H124"/>
  <c r="I124" s="1"/>
  <c r="O97"/>
  <c r="M96"/>
  <c r="O96" s="1"/>
  <c r="M378"/>
  <c r="O379"/>
  <c r="G280"/>
  <c r="L256"/>
  <c r="J255"/>
  <c r="G242"/>
  <c r="G202"/>
  <c r="I202" s="1"/>
  <c r="L186"/>
  <c r="J185"/>
  <c r="L185" s="1"/>
  <c r="L26"/>
  <c r="J25"/>
  <c r="L277"/>
  <c r="J276"/>
  <c r="L264"/>
  <c r="J263"/>
  <c r="O744"/>
  <c r="M743"/>
  <c r="O724"/>
  <c r="M723"/>
  <c r="G647"/>
  <c r="I647" s="1"/>
  <c r="O585"/>
  <c r="M584"/>
  <c r="O584" s="1"/>
  <c r="L608"/>
  <c r="J607"/>
  <c r="O581"/>
  <c r="M580"/>
  <c r="G737"/>
  <c r="I737" s="1"/>
  <c r="O403"/>
  <c r="M402"/>
  <c r="G362"/>
  <c r="I362" s="1"/>
  <c r="O265"/>
  <c r="M264"/>
  <c r="M167"/>
  <c r="O167" s="1"/>
  <c r="O168"/>
  <c r="O436"/>
  <c r="M435"/>
  <c r="O435" s="1"/>
  <c r="O237"/>
  <c r="M236"/>
  <c r="G492"/>
  <c r="I492" s="1"/>
  <c r="O101"/>
  <c r="M100"/>
  <c r="O100" s="1"/>
  <c r="G487"/>
  <c r="M511"/>
  <c r="O512"/>
  <c r="G511"/>
  <c r="I511" s="1"/>
  <c r="L424"/>
  <c r="J423"/>
  <c r="L423" s="1"/>
  <c r="G415"/>
  <c r="I415" s="1"/>
  <c r="L387"/>
  <c r="J386"/>
  <c r="G163"/>
  <c r="I163" s="1"/>
  <c r="G96"/>
  <c r="I96" s="1"/>
  <c r="L69"/>
  <c r="J68"/>
  <c r="J61"/>
  <c r="L62"/>
  <c r="L44"/>
  <c r="J43"/>
  <c r="L43" s="1"/>
  <c r="L402"/>
  <c r="O305"/>
  <c r="O283"/>
  <c r="M282"/>
  <c r="O282" s="1"/>
  <c r="O255"/>
  <c r="M254"/>
  <c r="O73"/>
  <c r="M72"/>
  <c r="O32"/>
  <c r="M31"/>
  <c r="L118"/>
  <c r="J117"/>
  <c r="L117" s="1"/>
  <c r="O20"/>
  <c r="G319"/>
  <c r="I319" s="1"/>
  <c r="J139"/>
  <c r="L139" s="1"/>
  <c r="L639"/>
  <c r="J638"/>
  <c r="L638" s="1"/>
  <c r="G569"/>
  <c r="I569" s="1"/>
  <c r="L343"/>
  <c r="J342"/>
  <c r="L621"/>
  <c r="J620"/>
  <c r="G254"/>
  <c r="J454"/>
  <c r="L455"/>
  <c r="L464"/>
  <c r="J463"/>
  <c r="L156"/>
  <c r="J149"/>
  <c r="L149" s="1"/>
  <c r="M590"/>
  <c r="O591"/>
  <c r="G545"/>
  <c r="G538" s="1"/>
  <c r="G537" s="1"/>
  <c r="G419"/>
  <c r="I419" s="1"/>
  <c r="I231"/>
  <c r="L412"/>
  <c r="J411"/>
  <c r="G575"/>
  <c r="I575" s="1"/>
  <c r="M482"/>
  <c r="O483"/>
  <c r="G282"/>
  <c r="M202"/>
  <c r="O203"/>
  <c r="O757"/>
  <c r="M756"/>
  <c r="L652"/>
  <c r="J651"/>
  <c r="L651" s="1"/>
  <c r="G590"/>
  <c r="I590" s="1"/>
  <c r="G743"/>
  <c r="O672"/>
  <c r="M671"/>
  <c r="G712"/>
  <c r="I712" s="1"/>
  <c r="G689"/>
  <c r="I689" s="1"/>
  <c r="G553"/>
  <c r="I553" s="1"/>
  <c r="J449"/>
  <c r="L450"/>
  <c r="L644"/>
  <c r="J643"/>
  <c r="L553"/>
  <c r="J552"/>
  <c r="L546"/>
  <c r="J545"/>
  <c r="O420"/>
  <c r="M419"/>
  <c r="O419" s="1"/>
  <c r="G378"/>
  <c r="I378" s="1"/>
  <c r="L306"/>
  <c r="J305"/>
  <c r="J283"/>
  <c r="L284"/>
  <c r="J281"/>
  <c r="M243"/>
  <c r="O244"/>
  <c r="H449"/>
  <c r="I449" s="1"/>
  <c r="O300"/>
  <c r="M299"/>
  <c r="M163"/>
  <c r="O163" s="1"/>
  <c r="O164"/>
  <c r="L516"/>
  <c r="J515"/>
  <c r="L515" s="1"/>
  <c r="L470"/>
  <c r="O454"/>
  <c r="M453"/>
  <c r="O453" s="1"/>
  <c r="L53"/>
  <c r="G298"/>
  <c r="M275"/>
  <c r="O275" s="1"/>
  <c r="O276"/>
  <c r="G100"/>
  <c r="J171"/>
  <c r="L171" s="1"/>
  <c r="L172"/>
  <c r="L20"/>
  <c r="M149"/>
  <c r="O149" s="1"/>
  <c r="O150"/>
  <c r="L33"/>
  <c r="J32"/>
  <c r="M569"/>
  <c r="O569" s="1"/>
  <c r="O570"/>
  <c r="O343"/>
  <c r="M342"/>
  <c r="L299"/>
  <c r="J298"/>
  <c r="M699"/>
  <c r="G699"/>
  <c r="I699" s="1"/>
  <c r="I43" l="1"/>
  <c r="G42"/>
  <c r="I42" s="1"/>
  <c r="M605"/>
  <c r="O605" s="1"/>
  <c r="G341"/>
  <c r="G326" s="1"/>
  <c r="J589"/>
  <c r="L589" s="1"/>
  <c r="M60"/>
  <c r="O60" s="1"/>
  <c r="I402"/>
  <c r="J235"/>
  <c r="L235" s="1"/>
  <c r="L723"/>
  <c r="G642"/>
  <c r="I642" s="1"/>
  <c r="J36"/>
  <c r="L36" s="1"/>
  <c r="G584"/>
  <c r="I584" s="1"/>
  <c r="O620"/>
  <c r="G747"/>
  <c r="I747" s="1"/>
  <c r="L221"/>
  <c r="J247"/>
  <c r="L247" s="1"/>
  <c r="M504"/>
  <c r="O504" s="1"/>
  <c r="J611"/>
  <c r="L611" s="1"/>
  <c r="G275"/>
  <c r="I275" s="1"/>
  <c r="L712"/>
  <c r="G453"/>
  <c r="I453" s="1"/>
  <c r="O492"/>
  <c r="G31"/>
  <c r="I31" s="1"/>
  <c r="L737"/>
  <c r="G60"/>
  <c r="I60" s="1"/>
  <c r="L237"/>
  <c r="G606"/>
  <c r="I606" s="1"/>
  <c r="G469"/>
  <c r="I469" s="1"/>
  <c r="I727"/>
  <c r="G516"/>
  <c r="I516" s="1"/>
  <c r="G195"/>
  <c r="I195" s="1"/>
  <c r="G248"/>
  <c r="I248" s="1"/>
  <c r="M304"/>
  <c r="O304" s="1"/>
  <c r="G37"/>
  <c r="I37" s="1"/>
  <c r="J698"/>
  <c r="L698" s="1"/>
  <c r="G462"/>
  <c r="I462" s="1"/>
  <c r="O26"/>
  <c r="M515"/>
  <c r="O515" s="1"/>
  <c r="O516"/>
  <c r="J469"/>
  <c r="J468" s="1"/>
  <c r="I221"/>
  <c r="I487"/>
  <c r="G262"/>
  <c r="O498"/>
  <c r="M497"/>
  <c r="O497" s="1"/>
  <c r="M220"/>
  <c r="O220" s="1"/>
  <c r="L211"/>
  <c r="J210"/>
  <c r="L210" s="1"/>
  <c r="M24"/>
  <c r="O24" s="1"/>
  <c r="O25"/>
  <c r="H282"/>
  <c r="I282" s="1"/>
  <c r="I283"/>
  <c r="I596"/>
  <c r="G595"/>
  <c r="L683"/>
  <c r="J670"/>
  <c r="O523"/>
  <c r="M522"/>
  <c r="I499"/>
  <c r="G498"/>
  <c r="J497"/>
  <c r="L497" s="1"/>
  <c r="L498"/>
  <c r="H242"/>
  <c r="I242" s="1"/>
  <c r="I243"/>
  <c r="L492"/>
  <c r="J491"/>
  <c r="L491" s="1"/>
  <c r="L743"/>
  <c r="J742"/>
  <c r="I659"/>
  <c r="G626"/>
  <c r="I620"/>
  <c r="G619"/>
  <c r="I612"/>
  <c r="G611"/>
  <c r="M287"/>
  <c r="O288"/>
  <c r="I580"/>
  <c r="G579"/>
  <c r="I579" s="1"/>
  <c r="I505"/>
  <c r="G504"/>
  <c r="O463"/>
  <c r="M462"/>
  <c r="L195"/>
  <c r="J194"/>
  <c r="H482"/>
  <c r="H481" s="1"/>
  <c r="J522"/>
  <c r="J521" s="1"/>
  <c r="L521" s="1"/>
  <c r="M469"/>
  <c r="I100"/>
  <c r="I211"/>
  <c r="G210"/>
  <c r="I210" s="1"/>
  <c r="H254"/>
  <c r="I254" s="1"/>
  <c r="I255"/>
  <c r="M49"/>
  <c r="M48" s="1"/>
  <c r="I743"/>
  <c r="H742"/>
  <c r="I723"/>
  <c r="H722"/>
  <c r="I557"/>
  <c r="H552"/>
  <c r="I545"/>
  <c r="H410"/>
  <c r="H401" s="1"/>
  <c r="I411"/>
  <c r="I342"/>
  <c r="H341"/>
  <c r="H330"/>
  <c r="I330" s="1"/>
  <c r="H311"/>
  <c r="I312"/>
  <c r="H304"/>
  <c r="I305"/>
  <c r="H298"/>
  <c r="I299"/>
  <c r="I287"/>
  <c r="H280"/>
  <c r="I280" s="1"/>
  <c r="I263"/>
  <c r="H262"/>
  <c r="H235"/>
  <c r="I220"/>
  <c r="G698"/>
  <c r="I698" s="1"/>
  <c r="L552"/>
  <c r="J551"/>
  <c r="L551" s="1"/>
  <c r="M670"/>
  <c r="O671"/>
  <c r="L711"/>
  <c r="J710"/>
  <c r="L463"/>
  <c r="J462"/>
  <c r="J619"/>
  <c r="L620"/>
  <c r="G304"/>
  <c r="G446"/>
  <c r="L298"/>
  <c r="J297"/>
  <c r="L49"/>
  <c r="J48"/>
  <c r="O299"/>
  <c r="M298"/>
  <c r="L281"/>
  <c r="J280"/>
  <c r="L280" s="1"/>
  <c r="G552"/>
  <c r="G711"/>
  <c r="I711" s="1"/>
  <c r="M201"/>
  <c r="O202"/>
  <c r="J42"/>
  <c r="L42" s="1"/>
  <c r="L220"/>
  <c r="H448"/>
  <c r="I448" s="1"/>
  <c r="M242"/>
  <c r="O242" s="1"/>
  <c r="O243"/>
  <c r="L305"/>
  <c r="J304"/>
  <c r="L545"/>
  <c r="L538" s="1"/>
  <c r="J538"/>
  <c r="J537" s="1"/>
  <c r="L643"/>
  <c r="J642"/>
  <c r="L642" s="1"/>
  <c r="L736"/>
  <c r="J735"/>
  <c r="L411"/>
  <c r="J410"/>
  <c r="L722"/>
  <c r="J721"/>
  <c r="J341"/>
  <c r="J326" s="1"/>
  <c r="L342"/>
  <c r="L341" s="1"/>
  <c r="L326" s="1"/>
  <c r="G736"/>
  <c r="I736" s="1"/>
  <c r="O37"/>
  <c r="M36"/>
  <c r="O36" s="1"/>
  <c r="J626"/>
  <c r="L631"/>
  <c r="G755"/>
  <c r="I755" s="1"/>
  <c r="G722"/>
  <c r="G676"/>
  <c r="I676" s="1"/>
  <c r="O699"/>
  <c r="M698"/>
  <c r="O698" s="1"/>
  <c r="M341"/>
  <c r="M326" s="1"/>
  <c r="O342"/>
  <c r="O341" s="1"/>
  <c r="O326" s="1"/>
  <c r="L32"/>
  <c r="J31"/>
  <c r="G297"/>
  <c r="L283"/>
  <c r="J282"/>
  <c r="L282" s="1"/>
  <c r="J448"/>
  <c r="L449"/>
  <c r="G670"/>
  <c r="I670" s="1"/>
  <c r="M481"/>
  <c r="O482"/>
  <c r="J453"/>
  <c r="L453" s="1"/>
  <c r="L454"/>
  <c r="O72"/>
  <c r="M618"/>
  <c r="O619"/>
  <c r="G491"/>
  <c r="I491" s="1"/>
  <c r="O264"/>
  <c r="M263"/>
  <c r="O723"/>
  <c r="M722"/>
  <c r="J275"/>
  <c r="L275" s="1"/>
  <c r="L276"/>
  <c r="L505"/>
  <c r="J504"/>
  <c r="J67"/>
  <c r="L67" s="1"/>
  <c r="L84"/>
  <c r="G522"/>
  <c r="I522" s="1"/>
  <c r="L727"/>
  <c r="L755"/>
  <c r="J754"/>
  <c r="G373"/>
  <c r="I373" s="1"/>
  <c r="M67"/>
  <c r="O67" s="1"/>
  <c r="G589"/>
  <c r="I589" s="1"/>
  <c r="O756"/>
  <c r="M755"/>
  <c r="L61"/>
  <c r="J60"/>
  <c r="L60" s="1"/>
  <c r="M510"/>
  <c r="O511"/>
  <c r="G201"/>
  <c r="I201" s="1"/>
  <c r="O378"/>
  <c r="M373"/>
  <c r="L487"/>
  <c r="J482"/>
  <c r="L585"/>
  <c r="J584"/>
  <c r="L584" s="1"/>
  <c r="O737"/>
  <c r="M736"/>
  <c r="G742"/>
  <c r="O590"/>
  <c r="M589"/>
  <c r="O589" s="1"/>
  <c r="O31"/>
  <c r="M30"/>
  <c r="O30" s="1"/>
  <c r="O254"/>
  <c r="L68"/>
  <c r="G66"/>
  <c r="V24" s="1"/>
  <c r="L386"/>
  <c r="J373"/>
  <c r="G510"/>
  <c r="I510" s="1"/>
  <c r="G482"/>
  <c r="O236"/>
  <c r="M235"/>
  <c r="O235" s="1"/>
  <c r="O402"/>
  <c r="M401"/>
  <c r="M579"/>
  <c r="O579" s="1"/>
  <c r="O580"/>
  <c r="J606"/>
  <c r="L607"/>
  <c r="O743"/>
  <c r="M742"/>
  <c r="L263"/>
  <c r="J262"/>
  <c r="L262" s="1"/>
  <c r="L25"/>
  <c r="J24"/>
  <c r="L24" s="1"/>
  <c r="L255"/>
  <c r="J254"/>
  <c r="H117"/>
  <c r="I117" s="1"/>
  <c r="G236"/>
  <c r="I236" s="1"/>
  <c r="M538"/>
  <c r="M537" s="1"/>
  <c r="O545"/>
  <c r="O538" s="1"/>
  <c r="M447"/>
  <c r="O448"/>
  <c r="O712"/>
  <c r="M711"/>
  <c r="M594"/>
  <c r="O594" s="1"/>
  <c r="O553"/>
  <c r="M552"/>
  <c r="G209" l="1"/>
  <c r="M604"/>
  <c r="O604" s="1"/>
  <c r="M303"/>
  <c r="O303" s="1"/>
  <c r="M503"/>
  <c r="O503" s="1"/>
  <c r="G253"/>
  <c r="G241" s="1"/>
  <c r="G401"/>
  <c r="G400" s="1"/>
  <c r="G468"/>
  <c r="I468" s="1"/>
  <c r="L469"/>
  <c r="G605"/>
  <c r="I605" s="1"/>
  <c r="G30"/>
  <c r="I30" s="1"/>
  <c r="G461"/>
  <c r="G460" s="1"/>
  <c r="I460" s="1"/>
  <c r="I595"/>
  <c r="G594"/>
  <c r="I594" s="1"/>
  <c r="G515"/>
  <c r="I515" s="1"/>
  <c r="G247"/>
  <c r="I247" s="1"/>
  <c r="G36"/>
  <c r="I36" s="1"/>
  <c r="L522"/>
  <c r="I341"/>
  <c r="J209"/>
  <c r="J206" s="1"/>
  <c r="M209"/>
  <c r="O209" s="1"/>
  <c r="I482"/>
  <c r="O287"/>
  <c r="M280"/>
  <c r="O280" s="1"/>
  <c r="I504"/>
  <c r="G503"/>
  <c r="I503" s="1"/>
  <c r="I611"/>
  <c r="I619"/>
  <c r="G618"/>
  <c r="I626"/>
  <c r="G625"/>
  <c r="G497"/>
  <c r="I497" s="1"/>
  <c r="I498"/>
  <c r="L670"/>
  <c r="J669"/>
  <c r="L669" s="1"/>
  <c r="I461"/>
  <c r="M468"/>
  <c r="O469"/>
  <c r="J192"/>
  <c r="L192" s="1"/>
  <c r="L194"/>
  <c r="O462"/>
  <c r="M461"/>
  <c r="L742"/>
  <c r="L741" s="1"/>
  <c r="J741"/>
  <c r="O522"/>
  <c r="M521"/>
  <c r="O521" s="1"/>
  <c r="G206"/>
  <c r="O49"/>
  <c r="H741"/>
  <c r="I742"/>
  <c r="I722"/>
  <c r="H721"/>
  <c r="I552"/>
  <c r="H551"/>
  <c r="H536" s="1"/>
  <c r="I538"/>
  <c r="H480"/>
  <c r="I410"/>
  <c r="H329"/>
  <c r="I329" s="1"/>
  <c r="H310"/>
  <c r="I311"/>
  <c r="I304"/>
  <c r="H297"/>
  <c r="I297" s="1"/>
  <c r="I298"/>
  <c r="H253"/>
  <c r="I262"/>
  <c r="H206"/>
  <c r="O447"/>
  <c r="M446"/>
  <c r="O446" s="1"/>
  <c r="L606"/>
  <c r="J605"/>
  <c r="G741"/>
  <c r="M509"/>
  <c r="O510"/>
  <c r="G521"/>
  <c r="I521" s="1"/>
  <c r="O481"/>
  <c r="M480"/>
  <c r="H447"/>
  <c r="I447" s="1"/>
  <c r="O537"/>
  <c r="G235"/>
  <c r="I235" s="1"/>
  <c r="H67"/>
  <c r="H66" s="1"/>
  <c r="G509"/>
  <c r="I509" s="1"/>
  <c r="G194"/>
  <c r="I194" s="1"/>
  <c r="G721"/>
  <c r="J594"/>
  <c r="L594" s="1"/>
  <c r="O201"/>
  <c r="M194"/>
  <c r="L619"/>
  <c r="J618"/>
  <c r="M710"/>
  <c r="O711"/>
  <c r="M741"/>
  <c r="O742"/>
  <c r="O741" s="1"/>
  <c r="M400"/>
  <c r="O401"/>
  <c r="G481"/>
  <c r="I481" s="1"/>
  <c r="M735"/>
  <c r="O736"/>
  <c r="J481"/>
  <c r="L482"/>
  <c r="M754"/>
  <c r="O755"/>
  <c r="G372"/>
  <c r="I372" s="1"/>
  <c r="J753"/>
  <c r="L754"/>
  <c r="O722"/>
  <c r="M721"/>
  <c r="O263"/>
  <c r="M262"/>
  <c r="G669"/>
  <c r="I669" s="1"/>
  <c r="G735"/>
  <c r="L410"/>
  <c r="J401"/>
  <c r="L735"/>
  <c r="J734"/>
  <c r="L734" s="1"/>
  <c r="L537"/>
  <c r="J536"/>
  <c r="G551"/>
  <c r="G536" s="1"/>
  <c r="M297"/>
  <c r="O297" s="1"/>
  <c r="O298"/>
  <c r="L297"/>
  <c r="J709"/>
  <c r="L709" s="1"/>
  <c r="L710"/>
  <c r="O618"/>
  <c r="M617"/>
  <c r="L448"/>
  <c r="J447"/>
  <c r="J625"/>
  <c r="L626"/>
  <c r="O670"/>
  <c r="M669"/>
  <c r="O669" s="1"/>
  <c r="O552"/>
  <c r="M551"/>
  <c r="O551" s="1"/>
  <c r="M47"/>
  <c r="O47" s="1"/>
  <c r="O48"/>
  <c r="L254"/>
  <c r="J253"/>
  <c r="J372"/>
  <c r="L373"/>
  <c r="O373"/>
  <c r="M372"/>
  <c r="J503"/>
  <c r="L504"/>
  <c r="L31"/>
  <c r="J30"/>
  <c r="L30" s="1"/>
  <c r="G754"/>
  <c r="I754" s="1"/>
  <c r="L721"/>
  <c r="J720"/>
  <c r="L304"/>
  <c r="J303"/>
  <c r="L303" s="1"/>
  <c r="G710"/>
  <c r="I710" s="1"/>
  <c r="L48"/>
  <c r="J47"/>
  <c r="L47" s="1"/>
  <c r="G303"/>
  <c r="J461"/>
  <c r="L462"/>
  <c r="J467"/>
  <c r="L467" s="1"/>
  <c r="L468"/>
  <c r="R292" l="1"/>
  <c r="G604"/>
  <c r="I604" s="1"/>
  <c r="G467"/>
  <c r="I467" s="1"/>
  <c r="I735"/>
  <c r="G734"/>
  <c r="I734" s="1"/>
  <c r="L209"/>
  <c r="M206"/>
  <c r="O206" s="1"/>
  <c r="I206"/>
  <c r="I209"/>
  <c r="I551"/>
  <c r="O468"/>
  <c r="M467"/>
  <c r="O467" s="1"/>
  <c r="M460"/>
  <c r="O461"/>
  <c r="I625"/>
  <c r="G624"/>
  <c r="I624" s="1"/>
  <c r="I741"/>
  <c r="I618"/>
  <c r="G617"/>
  <c r="H720"/>
  <c r="H719" s="1"/>
  <c r="I721"/>
  <c r="I537"/>
  <c r="H479"/>
  <c r="H400"/>
  <c r="I401"/>
  <c r="H328"/>
  <c r="I328" s="1"/>
  <c r="I310"/>
  <c r="H309"/>
  <c r="H303" s="1"/>
  <c r="H241"/>
  <c r="I241" s="1"/>
  <c r="I253"/>
  <c r="I66"/>
  <c r="I67"/>
  <c r="G709"/>
  <c r="I709" s="1"/>
  <c r="L206"/>
  <c r="L720"/>
  <c r="J719"/>
  <c r="L719" s="1"/>
  <c r="I753"/>
  <c r="M371"/>
  <c r="O372"/>
  <c r="J241"/>
  <c r="L253"/>
  <c r="O617"/>
  <c r="M610"/>
  <c r="G535"/>
  <c r="O721"/>
  <c r="M720"/>
  <c r="G371"/>
  <c r="I371" s="1"/>
  <c r="G480"/>
  <c r="I480" s="1"/>
  <c r="J617"/>
  <c r="L618"/>
  <c r="G720"/>
  <c r="G719" s="1"/>
  <c r="H446"/>
  <c r="I446" s="1"/>
  <c r="O509"/>
  <c r="M496"/>
  <c r="O496" s="1"/>
  <c r="L503"/>
  <c r="J496"/>
  <c r="L496" s="1"/>
  <c r="L372"/>
  <c r="J371"/>
  <c r="L536"/>
  <c r="J535"/>
  <c r="L401"/>
  <c r="J400"/>
  <c r="L753"/>
  <c r="L16" s="1"/>
  <c r="L15" s="1"/>
  <c r="J752"/>
  <c r="L752" s="1"/>
  <c r="J16"/>
  <c r="J15" s="1"/>
  <c r="O735"/>
  <c r="M734"/>
  <c r="O734" s="1"/>
  <c r="M399"/>
  <c r="O400"/>
  <c r="O710"/>
  <c r="M709"/>
  <c r="O709" s="1"/>
  <c r="O480"/>
  <c r="M479"/>
  <c r="L605"/>
  <c r="J604"/>
  <c r="L447"/>
  <c r="J446"/>
  <c r="L446" s="1"/>
  <c r="O262"/>
  <c r="M253"/>
  <c r="M192"/>
  <c r="O192" s="1"/>
  <c r="O194"/>
  <c r="G192"/>
  <c r="I192" s="1"/>
  <c r="G399"/>
  <c r="L461"/>
  <c r="J460"/>
  <c r="L625"/>
  <c r="J624"/>
  <c r="L624" s="1"/>
  <c r="O754"/>
  <c r="M753"/>
  <c r="L481"/>
  <c r="J480"/>
  <c r="J66"/>
  <c r="L66" s="1"/>
  <c r="G496"/>
  <c r="I496" s="1"/>
  <c r="P231"/>
  <c r="S231"/>
  <c r="M536"/>
  <c r="S292"/>
  <c r="Q292"/>
  <c r="P292"/>
  <c r="G459" l="1"/>
  <c r="I459" s="1"/>
  <c r="M459"/>
  <c r="O459" s="1"/>
  <c r="O460"/>
  <c r="I617"/>
  <c r="G610"/>
  <c r="I720"/>
  <c r="H535"/>
  <c r="V532" s="1"/>
  <c r="I536"/>
  <c r="H478"/>
  <c r="H399"/>
  <c r="I399" s="1"/>
  <c r="I400"/>
  <c r="H327"/>
  <c r="I327" s="1"/>
  <c r="I309"/>
  <c r="I303"/>
  <c r="L480"/>
  <c r="J479"/>
  <c r="J459"/>
  <c r="L459" s="1"/>
  <c r="L460"/>
  <c r="M478"/>
  <c r="O478" s="1"/>
  <c r="O479"/>
  <c r="L617"/>
  <c r="J610"/>
  <c r="L610" s="1"/>
  <c r="G370"/>
  <c r="I370" s="1"/>
  <c r="L241"/>
  <c r="Q231"/>
  <c r="G398"/>
  <c r="L400"/>
  <c r="J399"/>
  <c r="J370"/>
  <c r="L371"/>
  <c r="G531"/>
  <c r="S531"/>
  <c r="G752"/>
  <c r="I752" s="1"/>
  <c r="M535"/>
  <c r="O536"/>
  <c r="O753"/>
  <c r="O16" s="1"/>
  <c r="O15" s="1"/>
  <c r="M752"/>
  <c r="O752" s="1"/>
  <c r="M16"/>
  <c r="M15" s="1"/>
  <c r="O253"/>
  <c r="M241"/>
  <c r="O241" s="1"/>
  <c r="R231" s="1"/>
  <c r="L604"/>
  <c r="J600"/>
  <c r="G479"/>
  <c r="I479" s="1"/>
  <c r="O371"/>
  <c r="M370"/>
  <c r="O370" s="1"/>
  <c r="O399"/>
  <c r="M398"/>
  <c r="O398" s="1"/>
  <c r="J531"/>
  <c r="L535"/>
  <c r="L531" s="1"/>
  <c r="O720"/>
  <c r="M719"/>
  <c r="O719" s="1"/>
  <c r="O610"/>
  <c r="O600" s="1"/>
  <c r="M600"/>
  <c r="L600" l="1"/>
  <c r="I610"/>
  <c r="S600"/>
  <c r="G600"/>
  <c r="I600" s="1"/>
  <c r="I719"/>
  <c r="H398"/>
  <c r="I398" s="1"/>
  <c r="M66"/>
  <c r="O66" s="1"/>
  <c r="H531"/>
  <c r="I531" s="1"/>
  <c r="I535"/>
  <c r="H326"/>
  <c r="I326" s="1"/>
  <c r="M531"/>
  <c r="O535"/>
  <c r="O531" s="1"/>
  <c r="U15" s="1"/>
  <c r="L370"/>
  <c r="G478"/>
  <c r="I478" s="1"/>
  <c r="J398"/>
  <c r="L398" s="1"/>
  <c r="L399"/>
  <c r="L479"/>
  <c r="J478"/>
  <c r="L478" s="1"/>
  <c r="R366"/>
  <c r="T15"/>
  <c r="V366" l="1"/>
  <c r="P366"/>
  <c r="S366"/>
  <c r="Q366"/>
  <c r="H48" l="1"/>
  <c r="H47" l="1"/>
  <c r="H20" l="1"/>
  <c r="H55"/>
  <c r="H54" s="1"/>
  <c r="H15" l="1"/>
  <c r="I56"/>
  <c r="G55"/>
  <c r="I55" s="1"/>
  <c r="I21"/>
  <c r="G54" l="1"/>
  <c r="G20"/>
  <c r="I16" l="1"/>
  <c r="G15"/>
  <c r="I15" s="1"/>
  <c r="S15"/>
  <c r="I20"/>
  <c r="I54"/>
  <c r="G58"/>
  <c r="G57" l="1"/>
  <c r="G53" l="1"/>
  <c r="G49" l="1"/>
  <c r="G48" l="1"/>
  <c r="I49"/>
  <c r="G47" l="1"/>
  <c r="I48"/>
  <c r="S20" l="1"/>
  <c r="I47"/>
  <c r="I59"/>
  <c r="H58"/>
  <c r="I58" s="1"/>
  <c r="H57" l="1"/>
  <c r="I57" l="1"/>
  <c r="H53"/>
  <c r="I53" s="1"/>
</calcChain>
</file>

<file path=xl/sharedStrings.xml><?xml version="1.0" encoding="utf-8"?>
<sst xmlns="http://schemas.openxmlformats.org/spreadsheetml/2006/main" count="3527" uniqueCount="487">
  <si>
    <t>к решению Троснянского районного</t>
  </si>
  <si>
    <t>Совета народных депутатов</t>
  </si>
  <si>
    <t>РПр</t>
  </si>
  <si>
    <t>ПР</t>
  </si>
  <si>
    <t>ЦСР</t>
  </si>
  <si>
    <t>ВР</t>
  </si>
  <si>
    <t>Ист</t>
  </si>
  <si>
    <t>ИТОГО</t>
  </si>
  <si>
    <t>средства района</t>
  </si>
  <si>
    <t>1</t>
  </si>
  <si>
    <t>областные средства</t>
  </si>
  <si>
    <t>2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</si>
  <si>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</si>
  <si>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</si>
  <si>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</si>
  <si>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</si>
  <si>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</si>
  <si>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</si>
  <si>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</si>
  <si>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</si>
  <si>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</si>
  <si>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</si>
  <si>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</si>
  <si>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Расходы на выплаты персоналу в целях обеспечения выполнения функций государственными (муниципальными)  органами,казенными учреждениями, органами управления государственными внебюджетными фондами</t>
  </si>
  <si>
    <t>Закупка товаров,работ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</si>
  <si>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</si>
  <si>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</si>
  <si>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</si>
  <si>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</si>
  <si>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</si>
  <si>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</si>
  <si>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</si>
  <si>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</si>
  <si>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0104</t>
  </si>
  <si>
    <t>Закупка товаров, работ и услуг для государственных (муниципальных) нужд</t>
  </si>
  <si>
    <t>Судебная система</t>
  </si>
  <si>
    <t>0105</t>
  </si>
  <si>
    <t>000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</si>
  <si>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</si>
  <si>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</si>
  <si>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Непрограмная часть бюджета муниципального района</t>
  </si>
  <si>
    <t>Резервные фонды</t>
  </si>
  <si>
    <t>0111</t>
  </si>
  <si>
    <t>Резервные средства</t>
  </si>
  <si>
    <t>870</t>
  </si>
  <si>
    <t>Другие общегосударственные вопросы</t>
  </si>
  <si>
    <t>0113</t>
  </si>
  <si>
    <t>Районная целевая программа "Содействие обеспечения безопасности дорожного движения в Троснянском районе в 2012-2020 годах"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</si>
  <si>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</si>
  <si>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</si>
  <si>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 xml:space="preserve">областные средства </t>
  </si>
  <si>
    <t>НАЦИОНАЛЬНАЯ ОБОРОНА</t>
  </si>
  <si>
    <t>0200</t>
  </si>
  <si>
    <t>0203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</si>
  <si>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</si>
  <si>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Межбюджетные трансферты</t>
  </si>
  <si>
    <t>500</t>
  </si>
  <si>
    <t>Субвенции</t>
  </si>
  <si>
    <t>530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</si>
  <si>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</si>
  <si>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</si>
  <si>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</si>
  <si>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</si>
  <si>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</si>
  <si>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</si>
  <si>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</si>
  <si>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Иные закупки товаров, работ и услуг для государственных(муниципальных) нужд</t>
  </si>
  <si>
    <t>244</t>
  </si>
  <si>
    <t>Иные межбюджетные трансферты</t>
  </si>
  <si>
    <t>540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</si>
  <si>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</si>
  <si>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</si>
  <si>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</si>
  <si>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Закупка товаров, работ и услуг для государственных (муниципальных )нужд</t>
  </si>
  <si>
    <t>Мероприятия по землеустройству и землепользованию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</si>
  <si>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</si>
  <si>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</si>
  <si>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</si>
  <si>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</si>
  <si>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</si>
  <si>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</si>
  <si>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Иные закупки товаров, работ и услуг для государственных (муниципальных) нужд</t>
  </si>
  <si>
    <t>Капитальные вложения в объекты недвижимого имущества государственной (муниципальной) собственности</t>
  </si>
  <si>
    <t>400</t>
  </si>
  <si>
    <t>Средства района</t>
  </si>
  <si>
    <t>ОБРАЗОВАНИЕ</t>
  </si>
  <si>
    <t>0700</t>
  </si>
  <si>
    <t>Дошкольное образование</t>
  </si>
  <si>
    <t>0701</t>
  </si>
  <si>
    <t>600</t>
  </si>
  <si>
    <t>Субсидии бюджетным учреждениям</t>
  </si>
  <si>
    <t>610</t>
  </si>
  <si>
    <t xml:space="preserve">600 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</si>
  <si>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</si>
  <si>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</si>
  <si>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</si>
  <si>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>Молодежная политика и оздоровление детей</t>
  </si>
  <si>
    <t>0707</t>
  </si>
  <si>
    <t>Социальное обеспечение и иные выплаты населению</t>
  </si>
  <si>
    <t>300</t>
  </si>
  <si>
    <t>Социальные выплаты гражданам,кроме публичных нормативных социальных выплат</t>
  </si>
  <si>
    <t>320</t>
  </si>
  <si>
    <t>321</t>
  </si>
  <si>
    <t>Социальные выплаты гражданам, кроме публичных нормативных социальных выплат</t>
  </si>
  <si>
    <t>Пособия , компенсации и иные социальные выплаты гражданам,кроме публичных нормативных обязательств</t>
  </si>
  <si>
    <t>районные средства</t>
  </si>
  <si>
    <t>Другие вопросы в области образования</t>
  </si>
  <si>
    <t>0709</t>
  </si>
  <si>
    <t>Иные закупки товаров, работ и услуг для обеспечения государственных (мунципальных) нужд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</si>
  <si>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</si>
  <si>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</si>
  <si>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</si>
  <si>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</si>
  <si>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</si>
  <si>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Иные закупки товаров,  работ и услуг для обеспечения государственных (муниципальных) нужд</t>
  </si>
  <si>
    <t>СОЦИАЛЬНАЯ ПОЛИТИКА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</si>
  <si>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</si>
  <si>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</si>
  <si>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</si>
  <si>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</si>
  <si>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Социальное обеспечение населения</t>
  </si>
  <si>
    <t>1003</t>
  </si>
  <si>
    <t>Районная целевая программа «Обеспечение жильем молодых семей в Троснянском районе на 2013-2017 годы»</t>
  </si>
  <si>
    <t>Охрана семьи и детства</t>
  </si>
  <si>
    <t>1004</t>
  </si>
  <si>
    <t>Обеспечение бесплатного проезда на городском, пригородном (в сельской местности - на внутрирайонном) транспорте (кроме такси), а также 2 раза в год к месту жительства и обратно к месту учебы детей-сирот и детей, оставшихся без попечения родителей, лиц из их числа, обучающихся в государственных областных, муниципальных образовательных учреждениях Орловской области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</si>
  <si>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 xml:space="preserve">Капитальные вложения в объекты недвижимого имущества государственной (муниципальной) собственности </t>
  </si>
  <si>
    <t>Бюджетные инвестиции</t>
  </si>
  <si>
    <t>410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</si>
  <si>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</si>
  <si>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</si>
  <si>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</si>
  <si>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ФИЗИЧЕСКАЯ КУЛЬТУРА И СПОРТ</t>
  </si>
  <si>
    <t>1100</t>
  </si>
  <si>
    <t>Физическая культура</t>
  </si>
  <si>
    <t>1101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</si>
  <si>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</si>
  <si>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</si>
  <si>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</si>
  <si>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</si>
  <si>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</si>
  <si>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</si>
  <si>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</si>
  <si>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510</t>
  </si>
  <si>
    <t>Дотации</t>
  </si>
  <si>
    <t>Иные дотации</t>
  </si>
  <si>
    <t>1402</t>
  </si>
  <si>
    <t>Поддержка мер по обеспечению сбалансированности бюджетов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</si>
  <si>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</si>
  <si>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</si>
  <si>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Предоставление субсидий  бюджетным,автономным учреждениям и иным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</si>
  <si>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</si>
  <si>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</si>
  <si>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Благоустройство</t>
  </si>
  <si>
    <t>0503</t>
  </si>
  <si>
    <t>Организация в границах поселения водоотведения, тепло- и водоснабжения</t>
  </si>
  <si>
    <t xml:space="preserve">Муниципальная программа «Устойчивое развитие сельских территорий на 2014-2017 годы и на период до 2020 года»  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</si>
  <si>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</si>
  <si>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</si>
  <si>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</si>
  <si>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</si>
  <si>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3</t>
  </si>
  <si>
    <t>4</t>
  </si>
  <si>
    <t>5</t>
  </si>
  <si>
    <t>6</t>
  </si>
  <si>
    <t>НР00000000</t>
  </si>
  <si>
    <t xml:space="preserve">Глава муниципального образования </t>
  </si>
  <si>
    <t xml:space="preserve">Центральный аппарат </t>
  </si>
  <si>
    <t xml:space="preserve">Резервные фонды исполнительных органов местного самоуправления </t>
  </si>
  <si>
    <t>П400000000</t>
  </si>
  <si>
    <t>Реализация основного мероприятия</t>
  </si>
  <si>
    <t>П400100000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</si>
  <si>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</si>
  <si>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</si>
  <si>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</si>
  <si>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</si>
  <si>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</si>
  <si>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П400180320</t>
  </si>
  <si>
    <t>П800000000</t>
  </si>
  <si>
    <t>НР00080390</t>
  </si>
  <si>
    <t xml:space="preserve">Оценка недвижимости, признание прав и регулирование отношений по муниципальной собственности </t>
  </si>
  <si>
    <t>НР00080440</t>
  </si>
  <si>
    <t xml:space="preserve">Организация материально-технического и организационного обеспечения деятельности администрации района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</si>
  <si>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</si>
  <si>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</si>
  <si>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</si>
  <si>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</si>
  <si>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</si>
  <si>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</si>
  <si>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 xml:space="preserve">Выполнение  полномочий  в сфере трудовых отношений 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</si>
  <si>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</si>
  <si>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НР00051180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</si>
  <si>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</si>
  <si>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Выполнение муниципальных полномочий по организации и содержанию мест захоронений (кладбищ)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</si>
  <si>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</si>
  <si>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(оказание услуг)  муниципальных учреждений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</si>
  <si>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</si>
  <si>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</si>
  <si>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 xml:space="preserve">Ежемесячное денежное вознаграждение за классное руководство </t>
  </si>
  <si>
    <t>Обеспечение деятельности (оказание услуг) муниципальных учреждений</t>
  </si>
  <si>
    <t>Обеспечение деятельности (оказания услуг) муниципальных учреждений</t>
  </si>
  <si>
    <t>Софинансирование из областного бюджета мероприятий по организации оздоровительной кампании для детей</t>
  </si>
  <si>
    <t xml:space="preserve">Оплата путевок в лагеря </t>
  </si>
  <si>
    <t>Основное мероприятие " Развитие отрасли культуры в Троснянском муниципальном районе "</t>
  </si>
  <si>
    <t>Основное мероприятие "Совершенствование системы библиотечно-информационного обслуживания населения"</t>
  </si>
  <si>
    <t>Формирование фондов библиотек</t>
  </si>
  <si>
    <t>Реализация мероприятий программы "Развитие архивного дела в Троснянском районе Орловской области на 2014-2019 годы"</t>
  </si>
  <si>
    <t>КУЛЬТУРА, КИНЕМАТОГРАФИЯ</t>
  </si>
  <si>
    <t>Подпрограмма 1 "Обеспечение жильем граждан, проживающих в сельских поселениях муниципального района, в том числе молодых семей и молодых специалистов</t>
  </si>
  <si>
    <t>П810000000</t>
  </si>
  <si>
    <t>Основное мероприятие "Улучшение жилищных условий граждан, проживающих в сельской местности"</t>
  </si>
  <si>
    <t>П810100000</t>
  </si>
  <si>
    <t>П700000000</t>
  </si>
  <si>
    <t>Реализация мероприятий программы "Обеспечение жильем молодых семей в Троснянском районе на 2013-2017 годы»</t>
  </si>
  <si>
    <t>П700080370</t>
  </si>
  <si>
    <t xml:space="preserve">Выплата единовременного пособия при всех формах устройства детей, лишенных родительского попечения, в семью </t>
  </si>
  <si>
    <t>Содержание ребенка в семье опекуна и приемной семье, а также вознаграждение, причитающееся приемному родителю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</si>
  <si>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</si>
  <si>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Обеспечение жилищных прав детей-сирот и детей, оставшихся без попечения родителей, лиц из  числа детей-сирот и детей, оставшихся без попечения родителей</t>
  </si>
  <si>
    <t>Публичные нормативные социальные выплаты гражданам</t>
  </si>
  <si>
    <t>310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</si>
  <si>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</si>
  <si>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П700050200</t>
  </si>
  <si>
    <t>Расходы на выплату персоналу казенных учреждений</t>
  </si>
  <si>
    <t>110</t>
  </si>
  <si>
    <t>П7000R0200</t>
  </si>
  <si>
    <t>Реализация мероприятий ФЦП "Жилище" в рамках реализации мероприятий программы "Обеспечение жильем молодых семей в Троснянском районе на 2013-2017 годы»</t>
  </si>
  <si>
    <t>Софинансирование  ФЦП "Жилище" в рамках реализации мероприятий программы "Обеспечение жильем молодых семей в Троснянском районе на 2013-2017 годы»</t>
  </si>
  <si>
    <t>Проведение Всероссийской сельскохозяйственной переписи в 2016 году</t>
  </si>
  <si>
    <t>НР00053910</t>
  </si>
  <si>
    <t>520</t>
  </si>
  <si>
    <t>Содержание и обеспечение деятельности единой дежурно- диспетчерской службы района</t>
  </si>
  <si>
    <t>Капитальный ремонт муниципального жилищного фонда в рамках непрограммной части бюджета муниципального района</t>
  </si>
  <si>
    <t xml:space="preserve">Подпрограмма 1 "Развитие дополнительного образования в сфере культуры и искусства в Троснянском районе" </t>
  </si>
  <si>
    <t>Субсидии на осуществление мероприятий по улучшению жилищных условий граждан, проживающих в сельской местности, в том числе молодых семей и молодых специалистов</t>
  </si>
  <si>
    <t>П8101R0180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</si>
  <si>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</si>
  <si>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Проведение отдельных мероприятий по другим видам транспорта</t>
  </si>
  <si>
    <t>Обеспечение питания детей в детских дошкольных учреждениях района</t>
  </si>
  <si>
    <t xml:space="preserve">Обеспечение питания  детей в общеобразовательных учреждениях района  </t>
  </si>
  <si>
    <t>Осуществление подвоза детей в общеобразовательные учреждения района</t>
  </si>
  <si>
    <t xml:space="preserve">Обеспечение деятельности (оказания услуг) муниципальных учреждений </t>
  </si>
  <si>
    <t>Реставрационные и ремонтные работы на военно-мемориальных объектах Троснянского района</t>
  </si>
  <si>
    <t>Организация и проведение итоговой аттестации выпускников образовательных учреждений</t>
  </si>
  <si>
    <t>П8101L0180</t>
  </si>
  <si>
    <t>Наименование</t>
  </si>
  <si>
    <t xml:space="preserve"> Премии и гранты</t>
  </si>
  <si>
    <t>350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</si>
  <si>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</si>
  <si>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 xml:space="preserve">Межбюджетные трансферты на выполнение переданных сельским поселениям полномочий по созданию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</si>
  <si>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Межбюджетные трансферты на выполнение переданных сельским поселениям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</si>
  <si>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0703</t>
  </si>
  <si>
    <t xml:space="preserve"> Дополнительное образование детей</t>
  </si>
  <si>
    <t>Муниципальная программа " Молодежь Троснянского района Орловской области на 2017-2020 годы"</t>
  </si>
  <si>
    <t>Подпрограмма 1 "Молодежь Троснянского района Орловской области на 2017-2020 годы"</t>
  </si>
  <si>
    <t>Основное мероприятие "Обеспечение массовой консолидации молодежи и широкого информирования молодых граждан о потенциальных возможностях их развития и применения потенциала"</t>
  </si>
  <si>
    <t>Подпрограмма 2 "Нравственное и патриотическое воспитание граждан в Троснянском районе на 2017-2020 годы"</t>
  </si>
  <si>
    <t>Основное мероприятие "Обеспечение патриотического воспитания молодежи "</t>
  </si>
  <si>
    <t>Подпрограмма 3 "Комплексные меры противодействия злоупотреблению наркотиками и и их незаконному обороту на 2017-2020 годы"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</si>
  <si>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</si>
  <si>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НР00080400</t>
  </si>
  <si>
    <t>Проведение спортивных мероприятий</t>
  </si>
  <si>
    <t>Софинансирование расходов на питание школьников в муниципальных общеобразовательных учреждениях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</si>
  <si>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</si>
  <si>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П8101L5670</t>
  </si>
  <si>
    <t>002</t>
  </si>
  <si>
    <t>П8101R5670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</si>
  <si>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</si>
  <si>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Софинансирование из районного бюджета мероприятий по организации оздоровительной кампании для детей</t>
  </si>
  <si>
    <t>средства средства</t>
  </si>
  <si>
    <t>Массовый спорт</t>
  </si>
  <si>
    <t>1102</t>
  </si>
  <si>
    <t xml:space="preserve">   </t>
  </si>
  <si>
    <t>Устройство универсальных спортивных площадок</t>
  </si>
  <si>
    <t>федеральные средства</t>
  </si>
  <si>
    <t xml:space="preserve">Межбюджетные трансферты на выполнение переданных сельским поселениям полномочий по обеспечению безопасности людей на водных объектах, охране их жизни и здоровья  </t>
  </si>
  <si>
    <t>П810175670</t>
  </si>
  <si>
    <t>Софинансирование из бюджета муниципального района мероприятий федеральной целевой программы "Устойчивое развитие сельских территорий в части областного бюджета</t>
  </si>
  <si>
    <t>П810185670</t>
  </si>
  <si>
    <t>2020 год</t>
  </si>
  <si>
    <t>2021 год</t>
  </si>
  <si>
    <t>Сумма, тыс.рублей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</si>
  <si>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</si>
  <si>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 xml:space="preserve">Финансовое обеспечение оплаты труда обслуживающего персонала </t>
  </si>
  <si>
    <t>Обеспечение оплаты коммунальных услуг</t>
  </si>
  <si>
    <t>Муниципальная программа "Содействие занятости населения Троснянского района на 2019-2024 годы"</t>
  </si>
  <si>
    <t>Районная целевая программа "Развитие физической культуры и спорта в Троснянском райне на 2019-2022 годы"</t>
  </si>
  <si>
    <t>Осуществление мероприятий целевой программы "Развитие физической культуры и спорта в Троснянском районе на 2019-2022 годы"</t>
  </si>
  <si>
    <t xml:space="preserve">Расходы на выполнение переданных полномочий по осуществлению финансового контроля </t>
  </si>
  <si>
    <t>Муниципальная программа «Устройство контейнерных площадок на территории Троснянского района Орловской области на период 2019- 2021 годы»</t>
  </si>
  <si>
    <t>НП00000000</t>
  </si>
  <si>
    <t>НП00081720</t>
  </si>
  <si>
    <t>НП00071920</t>
  </si>
  <si>
    <t>2022 год</t>
  </si>
  <si>
    <t>6500000000</t>
  </si>
  <si>
    <t>6500080070</t>
  </si>
  <si>
    <t>6500080080</t>
  </si>
  <si>
    <t>6500051200</t>
  </si>
  <si>
    <t>6500083230</t>
  </si>
  <si>
    <t>6500080100</t>
  </si>
  <si>
    <t>6500080390</t>
  </si>
  <si>
    <t>6500080210</t>
  </si>
  <si>
    <t>6500080110</t>
  </si>
  <si>
    <t>6500080440</t>
  </si>
  <si>
    <t>6500080450</t>
  </si>
  <si>
    <t>6500080460</t>
  </si>
  <si>
    <t>6500080470</t>
  </si>
  <si>
    <t>6500080480</t>
  </si>
  <si>
    <t>6500080490</t>
  </si>
  <si>
    <t>6500080500</t>
  </si>
  <si>
    <t>6500071580</t>
  </si>
  <si>
    <t>6500071610</t>
  </si>
  <si>
    <t>6500071590</t>
  </si>
  <si>
    <t>6500051180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</si>
  <si>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годы"</t>
  </si>
  <si>
    <t>5300000000</t>
  </si>
  <si>
    <t>5300082130</t>
  </si>
  <si>
    <t>6500080430</t>
  </si>
  <si>
    <t>6500080120</t>
  </si>
  <si>
    <t xml:space="preserve">Муниципальная программа " 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</si>
  <si>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Основное мероприятие " Содержание автомобильных дорог общего пользования местного значения "</t>
  </si>
  <si>
    <t>6100100000</t>
  </si>
  <si>
    <t>Основное мероприятие "Ремонт автомобильных дорог местного значения общего пользования"</t>
  </si>
  <si>
    <t xml:space="preserve">Софинансирование ремонта автомобильных дорог местного значения общего пользования </t>
  </si>
  <si>
    <t>61002S0550</t>
  </si>
  <si>
    <t>Ремонт автомобильных дорог местного значения общего пользованияпо за счет средств областного "Дорожного фонда"</t>
  </si>
  <si>
    <t>6100270550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</si>
  <si>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</si>
  <si>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</si>
  <si>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</si>
  <si>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 xml:space="preserve">6500000000 </t>
  </si>
  <si>
    <t>6500080140</t>
  </si>
  <si>
    <t>6500080150</t>
  </si>
  <si>
    <t>6500081720</t>
  </si>
  <si>
    <t>Мероприятия по развитию сетей водоснабжения</t>
  </si>
  <si>
    <t>6500085530</t>
  </si>
  <si>
    <t>6500081753</t>
  </si>
  <si>
    <t>6500081751</t>
  </si>
  <si>
    <t>6500081752</t>
  </si>
  <si>
    <t>6900000000</t>
  </si>
  <si>
    <t>6900081721</t>
  </si>
  <si>
    <t>Муниципальная программа "Образование в Троснянском районе"</t>
  </si>
  <si>
    <t xml:space="preserve">Подпрограмма 1 "Развитие системы дошкольного, общего образования и дополнительного образования детей" </t>
  </si>
  <si>
    <t>6400000000</t>
  </si>
  <si>
    <t>6410000000</t>
  </si>
  <si>
    <t>6410100000</t>
  </si>
  <si>
    <t>6410171570</t>
  </si>
  <si>
    <t>6410172650</t>
  </si>
  <si>
    <t>6410181200</t>
  </si>
  <si>
    <t>6410181201</t>
  </si>
  <si>
    <t>6410181202</t>
  </si>
  <si>
    <t>6410181400</t>
  </si>
  <si>
    <t>Основное мероприятие " Обеспечение деятельности муницпальных образовательных организаций общего образования"</t>
  </si>
  <si>
    <t>6410200000</t>
  </si>
  <si>
    <t>6410281220</t>
  </si>
  <si>
    <t>Обеспечение деятельности сети общеобразоваиельных учреждений Тросняннского района</t>
  </si>
  <si>
    <t>6410281201</t>
  </si>
  <si>
    <t>6410281400</t>
  </si>
  <si>
    <t>64102272410</t>
  </si>
  <si>
    <t>64102S2410</t>
  </si>
  <si>
    <t>6410281500</t>
  </si>
  <si>
    <t>6410271570</t>
  </si>
  <si>
    <t>Муниципальная программа "Комплексное развитие сельских территорий"</t>
  </si>
  <si>
    <t>Подпрограмма 2 " Создание и развитие инфраструктуры на сельских территориях "</t>
  </si>
  <si>
    <t>Основное мероприятие " Приобретение автобусов для подвозки детей в учебные заведения"</t>
  </si>
  <si>
    <t>6200000000</t>
  </si>
  <si>
    <t>6210000000</t>
  </si>
  <si>
    <t>6220000000</t>
  </si>
  <si>
    <t>6220200000</t>
  </si>
  <si>
    <t>6220282130</t>
  </si>
  <si>
    <t xml:space="preserve">Подпрограмма 1 " Развитие системы дошкольного, общего образования и дополнительного образования детей " </t>
  </si>
  <si>
    <t>Основное мероприятие " Обеспечение деятельности мунципальных образовательных организаций дополнительного образования "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</si>
  <si>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</si>
  <si>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Основное мероприятие "Развитие дополнительного образования в сфере культуры и искусства "</t>
  </si>
  <si>
    <t>6300000000</t>
  </si>
  <si>
    <t>6310000000</t>
  </si>
  <si>
    <t>6310100000</t>
  </si>
  <si>
    <t>6310181200</t>
  </si>
  <si>
    <t>6410300000</t>
  </si>
  <si>
    <t>64103481200</t>
  </si>
  <si>
    <t>Муниципальная программа " Образование в Троснянском районе"</t>
  </si>
  <si>
    <t>Основное мероприятие "Создание условий для оздоровления детей через организацию летнего отдыха"</t>
  </si>
  <si>
    <t>6410400000</t>
  </si>
  <si>
    <t>64104S0850</t>
  </si>
  <si>
    <t>6410470850</t>
  </si>
  <si>
    <t>Организация летних пришкольных лагерей</t>
  </si>
  <si>
    <t>6410481200</t>
  </si>
  <si>
    <t>6600000000</t>
  </si>
  <si>
    <t>6610000000</t>
  </si>
  <si>
    <t>6610100000</t>
  </si>
  <si>
    <t>6610181200</t>
  </si>
  <si>
    <t>6620000000</t>
  </si>
  <si>
    <t>6620281200</t>
  </si>
  <si>
    <t>6620200000</t>
  </si>
  <si>
    <t>6630000000</t>
  </si>
  <si>
    <t>6630100000</t>
  </si>
  <si>
    <t>6630181200</t>
  </si>
  <si>
    <t>6700000000</t>
  </si>
  <si>
    <t>6701000000</t>
  </si>
  <si>
    <t>6701281210</t>
  </si>
  <si>
    <t>6500081200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</si>
  <si>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</si>
  <si>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</si>
  <si>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Основное мероприятие "Сохраненме объектов культурного наследия"</t>
  </si>
  <si>
    <t>6330000000</t>
  </si>
  <si>
    <t>6330100000</t>
  </si>
  <si>
    <t>6330181730</t>
  </si>
  <si>
    <t xml:space="preserve">Субсидии </t>
  </si>
  <si>
    <t>Областные средства</t>
  </si>
  <si>
    <t>Подпрограмма 2 "Развитие культуры и искусства в Троснянском районе Орловской области на 2020-2024 годы"</t>
  </si>
  <si>
    <t>6320000000</t>
  </si>
  <si>
    <t>6320200000</t>
  </si>
  <si>
    <t>6320281200</t>
  </si>
  <si>
    <t>Государственная поддержка отрасли культуры</t>
  </si>
  <si>
    <t>63202L5190</t>
  </si>
  <si>
    <t>6320300000</t>
  </si>
  <si>
    <t>6320381280</t>
  </si>
  <si>
    <t>Укрепление материально-технической базы учреждений культуры Троснянского района</t>
  </si>
  <si>
    <t>6320274670</t>
  </si>
  <si>
    <t>Целевая муниципальная программа "Развитие архивного дела в Троснянском районе Орловской области на 2020-2024 годы"</t>
  </si>
  <si>
    <t>6800000000</t>
  </si>
  <si>
    <t>6800081480</t>
  </si>
  <si>
    <t>6500080260</t>
  </si>
  <si>
    <t>Подпрограмма 1 "Создание условий для обеспечения доступным и комфортным жильем сельского поселения"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</si>
  <si>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строиельства (приобретения) жилья, в том числе за счет предоставленияипотечных кредитов (займов) по льготной ставке</t>
  </si>
  <si>
    <t>6210100000</t>
  </si>
  <si>
    <t>6210182130</t>
  </si>
  <si>
    <t>6500052600</t>
  </si>
  <si>
    <t>6500072460</t>
  </si>
  <si>
    <t>6500072480</t>
  </si>
  <si>
    <t>6500071510</t>
  </si>
  <si>
    <t>6500072950</t>
  </si>
  <si>
    <t>6500071600</t>
  </si>
  <si>
    <t>6800081210</t>
  </si>
  <si>
    <t>Основное мероприятие "Строительство многофункциональной универсальной спортивной площади в с.Воронец"</t>
  </si>
  <si>
    <t>6220100000</t>
  </si>
  <si>
    <t>6220182130</t>
  </si>
  <si>
    <t>6500071560</t>
  </si>
  <si>
    <t>6500080300</t>
  </si>
  <si>
    <t>Подпрограмма 1 "Развитие системы дошкольного, общего образования и дополнительного  образования детей"</t>
  </si>
  <si>
    <t>Основное мероприятие "  Обеспечение деятельности образовательных организаций дошкольного образования детей" "</t>
  </si>
  <si>
    <t>6500081740</t>
  </si>
  <si>
    <t>7100000000</t>
  </si>
  <si>
    <t>7100082130</t>
  </si>
  <si>
    <t>Благоустройство сельских территорий</t>
  </si>
  <si>
    <t>65000R5760</t>
  </si>
  <si>
    <t>6320272650</t>
  </si>
  <si>
    <t>Муниципальная программа "Ремонт общеобразовательных учреждений Тросяннского района на 2020 год"</t>
  </si>
  <si>
    <t>6900082130</t>
  </si>
  <si>
    <t>6410272650</t>
  </si>
  <si>
    <t xml:space="preserve"> Межевание и паспортизация местных автомобильных дорог общего пользования</t>
  </si>
  <si>
    <t>6500082131</t>
  </si>
  <si>
    <t>Условно утвержденные расходы</t>
  </si>
  <si>
    <t>УСЛОВНО УТВЕРЖДЕНЫЕ РАСХОДЫ</t>
  </si>
  <si>
    <t>9900</t>
  </si>
  <si>
    <t>9999</t>
  </si>
  <si>
    <t>Приложение 9</t>
  </si>
  <si>
    <t>Утвержденный план</t>
  </si>
  <si>
    <t>Поправки</t>
  </si>
  <si>
    <t>Уточненный план</t>
  </si>
  <si>
    <t>Подпрограмма 3 "Создание и развитие инфраструктуры на сельских территориях"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</si>
  <si>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</si>
  <si>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Вод в действие локальных водопроводов</t>
  </si>
  <si>
    <t>6230000000</t>
  </si>
  <si>
    <t>6230200000</t>
  </si>
  <si>
    <t>6230285530</t>
  </si>
  <si>
    <t>414</t>
  </si>
  <si>
    <t>Основное мероприятие "Благоустройство сельских территорий"</t>
  </si>
  <si>
    <t>6230100000</t>
  </si>
  <si>
    <t>6230182130</t>
  </si>
  <si>
    <t>62301L5760</t>
  </si>
  <si>
    <t>6410281200</t>
  </si>
  <si>
    <t>Дополнительные выплаты стимулирующего характера работникам муниципальных учреждений культуры</t>
  </si>
  <si>
    <t>6320272830</t>
  </si>
  <si>
    <t>Увековечение памяти погибших при защите Отечества на 2019-2024 годы</t>
  </si>
  <si>
    <t>63301L2990</t>
  </si>
  <si>
    <t>внебюджетные средства</t>
  </si>
  <si>
    <t>Исполнено</t>
  </si>
  <si>
    <t>% исполнения</t>
  </si>
  <si>
    <t>Предоставление субсидий бюджетным, автономным учреждениям и иным некоммерческим организациям</t>
  </si>
  <si>
    <t>6410282202</t>
  </si>
  <si>
    <t>6410271500</t>
  </si>
  <si>
    <t>830</t>
  </si>
  <si>
    <t>Исполнение судебных актов</t>
  </si>
  <si>
    <t xml:space="preserve">Основное мероприятие " Реализация комплекса мероприятий антинаркотической направленности среди молодежи" </t>
  </si>
  <si>
    <t>от ______________2020 года №____</t>
  </si>
  <si>
    <t>Распределение бюджетных ассигнований по разделам, подразделам, целевым статьям ( муниципальным программам и непрограммным направлениям деятельности) , группам и подгруппам видов расходов классификации расходов бюджета Троснянского муниципального района за 1 квартал  2020 года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</si>
</sst>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0.0"/>
  </numFmts>
  <fonts count="24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9"/>
      <color rgb="FF00B0F0"/>
      <name val="Times New Roman"/>
      <family val="1"/>
      <charset val="204"/>
    </font>
    <font>
      <b/>
      <sz val="9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4">
      <alignment horizontal="left" vertical="top" wrapText="1"/>
    </xf>
  </cellStyleXfs>
  <cellXfs count="157">
    <xf numFmtId="0" fontId="0" fillId="0" borderId="0" xfId="0"/>
    <xf numFmtId="0" fontId="2" fillId="0" borderId="0" xfId="0" applyFont="1"/>
    <xf numFmtId="49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3" fillId="0" borderId="0" xfId="0" applyNumberFormat="1" applyFont="1"/>
    <xf numFmtId="0" fontId="3" fillId="0" borderId="0" xfId="0" applyFont="1"/>
    <xf numFmtId="49" fontId="4" fillId="2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0" fontId="4" fillId="0" borderId="1" xfId="2" applyFont="1" applyFill="1" applyBorder="1" applyAlignment="1" applyProtection="1">
      <alignment horizontal="left" wrapText="1"/>
      <protection hidden="1"/>
    </xf>
    <xf numFmtId="49" fontId="4" fillId="0" borderId="1" xfId="2" applyNumberFormat="1" applyFont="1" applyFill="1" applyBorder="1" applyAlignment="1" applyProtection="1">
      <alignment horizontal="center" wrapText="1"/>
      <protection hidden="1"/>
    </xf>
    <xf numFmtId="0" fontId="3" fillId="2" borderId="1" xfId="0" applyFont="1" applyFill="1" applyBorder="1" applyAlignment="1">
      <alignment horizontal="justify" vertical="top" wrapText="1"/>
    </xf>
    <xf numFmtId="49" fontId="3" fillId="0" borderId="0" xfId="0" applyNumberFormat="1" applyFont="1" applyAlignment="1">
      <alignment horizontal="left" wrapText="1"/>
    </xf>
    <xf numFmtId="49" fontId="6" fillId="0" borderId="0" xfId="0" applyNumberFormat="1" applyFont="1" applyAlignment="1">
      <alignment horizontal="left" wrapText="1"/>
    </xf>
    <xf numFmtId="49" fontId="6" fillId="0" borderId="0" xfId="0" applyNumberFormat="1" applyFont="1" applyAlignment="1">
      <alignment horizontal="center"/>
    </xf>
    <xf numFmtId="0" fontId="3" fillId="0" borderId="0" xfId="0" applyNumberFormat="1" applyFont="1" applyAlignment="1"/>
    <xf numFmtId="49" fontId="7" fillId="0" borderId="1" xfId="0" applyNumberFormat="1" applyFont="1" applyBorder="1" applyAlignment="1">
      <alignment horizontal="center" wrapText="1"/>
    </xf>
    <xf numFmtId="164" fontId="7" fillId="0" borderId="1" xfId="0" applyNumberFormat="1" applyFont="1" applyBorder="1"/>
    <xf numFmtId="0" fontId="5" fillId="0" borderId="1" xfId="0" applyFont="1" applyBorder="1" applyAlignment="1">
      <alignment horizontal="justify" wrapText="1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0" fontId="7" fillId="0" borderId="1" xfId="2" applyFont="1" applyFill="1" applyBorder="1" applyAlignment="1" applyProtection="1">
      <alignment horizontal="left" wrapText="1"/>
      <protection hidden="1"/>
    </xf>
    <xf numFmtId="0" fontId="9" fillId="0" borderId="1" xfId="0" applyFont="1" applyBorder="1" applyAlignment="1">
      <alignment horizontal="justify" vertical="top" wrapText="1"/>
    </xf>
    <xf numFmtId="49" fontId="7" fillId="0" borderId="1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10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right"/>
    </xf>
    <xf numFmtId="0" fontId="10" fillId="2" borderId="1" xfId="0" applyFont="1" applyFill="1" applyBorder="1" applyAlignment="1">
      <alignment horizontal="justify" vertical="top" wrapText="1"/>
    </xf>
    <xf numFmtId="49" fontId="10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right"/>
    </xf>
    <xf numFmtId="0" fontId="7" fillId="0" borderId="1" xfId="0" applyFont="1" applyBorder="1"/>
    <xf numFmtId="0" fontId="7" fillId="2" borderId="1" xfId="0" applyFont="1" applyFill="1" applyBorder="1" applyAlignment="1">
      <alignment horizontal="justify" vertical="top" wrapText="1"/>
    </xf>
    <xf numFmtId="49" fontId="7" fillId="2" borderId="1" xfId="0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right"/>
    </xf>
    <xf numFmtId="164" fontId="7" fillId="4" borderId="1" xfId="0" applyNumberFormat="1" applyFont="1" applyFill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49" fontId="11" fillId="2" borderId="1" xfId="0" applyNumberFormat="1" applyFont="1" applyFill="1" applyBorder="1" applyAlignment="1">
      <alignment horizontal="center" wrapText="1"/>
    </xf>
    <xf numFmtId="0" fontId="12" fillId="0" borderId="1" xfId="0" applyFont="1" applyBorder="1" applyAlignment="1">
      <alignment horizontal="justify" wrapText="1"/>
    </xf>
    <xf numFmtId="0" fontId="12" fillId="0" borderId="1" xfId="0" applyFont="1" applyBorder="1" applyAlignment="1">
      <alignment wrapText="1"/>
    </xf>
    <xf numFmtId="0" fontId="13" fillId="2" borderId="1" xfId="0" applyFont="1" applyFill="1" applyBorder="1" applyAlignment="1">
      <alignment horizontal="justify" vertical="top" wrapText="1"/>
    </xf>
    <xf numFmtId="49" fontId="13" fillId="2" borderId="1" xfId="0" applyNumberFormat="1" applyFont="1" applyFill="1" applyBorder="1" applyAlignment="1">
      <alignment horizontal="center" wrapText="1"/>
    </xf>
    <xf numFmtId="49" fontId="13" fillId="0" borderId="1" xfId="2" applyNumberFormat="1" applyFont="1" applyFill="1" applyBorder="1" applyAlignment="1" applyProtection="1">
      <alignment horizontal="center" wrapText="1"/>
      <protection hidden="1"/>
    </xf>
    <xf numFmtId="164" fontId="13" fillId="2" borderId="1" xfId="0" applyNumberFormat="1" applyFont="1" applyFill="1" applyBorder="1" applyAlignment="1">
      <alignment horizontal="right"/>
    </xf>
    <xf numFmtId="49" fontId="7" fillId="0" borderId="1" xfId="2" applyNumberFormat="1" applyFont="1" applyFill="1" applyBorder="1" applyAlignment="1" applyProtection="1">
      <alignment horizontal="center" wrapText="1"/>
      <protection hidden="1"/>
    </xf>
    <xf numFmtId="0" fontId="13" fillId="0" borderId="1" xfId="0" applyFont="1" applyBorder="1"/>
    <xf numFmtId="49" fontId="7" fillId="2" borderId="1" xfId="0" applyNumberFormat="1" applyFont="1" applyFill="1" applyBorder="1" applyAlignment="1">
      <alignment horizontal="justify" wrapText="1"/>
    </xf>
    <xf numFmtId="0" fontId="10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10" fillId="0" borderId="1" xfId="2" applyFont="1" applyFill="1" applyBorder="1" applyAlignment="1" applyProtection="1">
      <alignment horizontal="left" wrapText="1"/>
      <protection hidden="1"/>
    </xf>
    <xf numFmtId="49" fontId="10" fillId="0" borderId="1" xfId="2" applyNumberFormat="1" applyFont="1" applyFill="1" applyBorder="1" applyAlignment="1" applyProtection="1">
      <alignment horizontal="center" wrapText="1"/>
      <protection hidden="1"/>
    </xf>
    <xf numFmtId="0" fontId="14" fillId="0" borderId="1" xfId="0" applyFont="1" applyBorder="1" applyAlignment="1">
      <alignment horizontal="justify" wrapText="1"/>
    </xf>
    <xf numFmtId="49" fontId="10" fillId="0" borderId="1" xfId="0" applyNumberFormat="1" applyFont="1" applyBorder="1" applyAlignment="1">
      <alignment horizontal="center" wrapText="1"/>
    </xf>
    <xf numFmtId="49" fontId="13" fillId="0" borderId="1" xfId="0" applyNumberFormat="1" applyFont="1" applyBorder="1" applyAlignment="1">
      <alignment horizontal="center" wrapText="1"/>
    </xf>
    <xf numFmtId="0" fontId="15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/>
    </xf>
    <xf numFmtId="49" fontId="7" fillId="0" borderId="1" xfId="2" applyNumberFormat="1" applyFont="1" applyFill="1" applyBorder="1" applyAlignment="1" applyProtection="1">
      <alignment horizontal="left" wrapText="1"/>
      <protection hidden="1"/>
    </xf>
    <xf numFmtId="0" fontId="12" fillId="0" borderId="1" xfId="0" applyFont="1" applyBorder="1" applyAlignment="1">
      <alignment horizontal="left" vertical="justify" wrapText="1"/>
    </xf>
    <xf numFmtId="0" fontId="7" fillId="0" borderId="1" xfId="2" applyFont="1" applyFill="1" applyBorder="1" applyAlignment="1" applyProtection="1">
      <alignment horizontal="justify" wrapText="1"/>
      <protection hidden="1"/>
    </xf>
    <xf numFmtId="0" fontId="10" fillId="0" borderId="1" xfId="2" applyFont="1" applyFill="1" applyBorder="1" applyAlignment="1" applyProtection="1">
      <alignment horizontal="justify" wrapText="1"/>
      <protection hidden="1"/>
    </xf>
    <xf numFmtId="0" fontId="10" fillId="0" borderId="1" xfId="0" applyFont="1" applyBorder="1"/>
    <xf numFmtId="0" fontId="12" fillId="0" borderId="1" xfId="1" applyNumberFormat="1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left" wrapText="1"/>
    </xf>
    <xf numFmtId="49" fontId="7" fillId="3" borderId="1" xfId="0" applyNumberFormat="1" applyFont="1" applyFill="1" applyBorder="1" applyAlignment="1">
      <alignment horizontal="center" wrapText="1"/>
    </xf>
    <xf numFmtId="164" fontId="7" fillId="3" borderId="1" xfId="0" applyNumberFormat="1" applyFont="1" applyFill="1" applyBorder="1" applyAlignment="1">
      <alignment horizontal="right"/>
    </xf>
    <xf numFmtId="0" fontId="11" fillId="0" borderId="1" xfId="2" applyFont="1" applyFill="1" applyBorder="1" applyAlignment="1" applyProtection="1">
      <alignment horizontal="justify" wrapText="1"/>
      <protection hidden="1"/>
    </xf>
    <xf numFmtId="0" fontId="13" fillId="0" borderId="1" xfId="2" applyFont="1" applyFill="1" applyBorder="1" applyAlignment="1" applyProtection="1">
      <alignment horizontal="justify" wrapText="1"/>
      <protection hidden="1"/>
    </xf>
    <xf numFmtId="0" fontId="11" fillId="2" borderId="1" xfId="0" applyFont="1" applyFill="1" applyBorder="1" applyAlignment="1">
      <alignment horizontal="justify" vertical="top" wrapText="1"/>
    </xf>
    <xf numFmtId="0" fontId="12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justify" vertical="top" wrapText="1"/>
    </xf>
    <xf numFmtId="0" fontId="15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49" fontId="10" fillId="4" borderId="1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vertical="top" wrapText="1"/>
    </xf>
    <xf numFmtId="49" fontId="7" fillId="4" borderId="1" xfId="0" applyNumberFormat="1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justify" vertical="top" wrapText="1"/>
    </xf>
    <xf numFmtId="49" fontId="10" fillId="2" borderId="1" xfId="0" applyNumberFormat="1" applyFont="1" applyFill="1" applyBorder="1" applyAlignment="1">
      <alignment horizontal="justify" wrapText="1"/>
    </xf>
    <xf numFmtId="0" fontId="10" fillId="0" borderId="1" xfId="0" applyFont="1" applyBorder="1" applyAlignment="1">
      <alignment wrapText="1"/>
    </xf>
    <xf numFmtId="49" fontId="10" fillId="2" borderId="1" xfId="0" applyNumberFormat="1" applyFont="1" applyFill="1" applyBorder="1" applyAlignment="1">
      <alignment wrapText="1"/>
    </xf>
    <xf numFmtId="49" fontId="12" fillId="0" borderId="1" xfId="0" applyNumberFormat="1" applyFont="1" applyBorder="1" applyAlignment="1"/>
    <xf numFmtId="0" fontId="12" fillId="3" borderId="1" xfId="0" applyFont="1" applyFill="1" applyBorder="1" applyAlignment="1">
      <alignment wrapText="1"/>
    </xf>
    <xf numFmtId="49" fontId="12" fillId="3" borderId="1" xfId="0" applyNumberFormat="1" applyFont="1" applyFill="1" applyBorder="1" applyAlignment="1"/>
    <xf numFmtId="164" fontId="7" fillId="3" borderId="1" xfId="0" applyNumberFormat="1" applyFont="1" applyFill="1" applyBorder="1"/>
    <xf numFmtId="49" fontId="7" fillId="0" borderId="1" xfId="0" applyNumberFormat="1" applyFont="1" applyBorder="1" applyAlignment="1"/>
    <xf numFmtId="49" fontId="7" fillId="0" borderId="1" xfId="0" applyNumberFormat="1" applyFont="1" applyBorder="1"/>
    <xf numFmtId="0" fontId="7" fillId="0" borderId="1" xfId="2" applyFont="1" applyFill="1" applyBorder="1" applyAlignment="1" applyProtection="1">
      <alignment horizontal="left" wrapText="1" shrinkToFit="1"/>
      <protection hidden="1"/>
    </xf>
    <xf numFmtId="0" fontId="10" fillId="0" borderId="1" xfId="2" applyFont="1" applyFill="1" applyBorder="1" applyAlignment="1" applyProtection="1">
      <alignment horizontal="left" wrapText="1" shrinkToFit="1"/>
      <protection hidden="1"/>
    </xf>
    <xf numFmtId="49" fontId="10" fillId="0" borderId="1" xfId="0" applyNumberFormat="1" applyFont="1" applyBorder="1"/>
    <xf numFmtId="0" fontId="12" fillId="0" borderId="1" xfId="0" applyFont="1" applyBorder="1"/>
    <xf numFmtId="0" fontId="10" fillId="2" borderId="2" xfId="0" applyFont="1" applyFill="1" applyBorder="1" applyAlignment="1">
      <alignment horizontal="justify" vertical="top" wrapText="1"/>
    </xf>
    <xf numFmtId="49" fontId="10" fillId="2" borderId="3" xfId="0" applyNumberFormat="1" applyFont="1" applyFill="1" applyBorder="1" applyAlignment="1">
      <alignment horizontal="center" wrapText="1"/>
    </xf>
    <xf numFmtId="164" fontId="10" fillId="2" borderId="3" xfId="0" applyNumberFormat="1" applyFont="1" applyFill="1" applyBorder="1" applyAlignment="1">
      <alignment horizontal="right"/>
    </xf>
    <xf numFmtId="0" fontId="7" fillId="2" borderId="2" xfId="0" applyFont="1" applyFill="1" applyBorder="1" applyAlignment="1">
      <alignment horizontal="justify" vertical="top" wrapText="1"/>
    </xf>
    <xf numFmtId="49" fontId="7" fillId="2" borderId="3" xfId="0" applyNumberFormat="1" applyFont="1" applyFill="1" applyBorder="1" applyAlignment="1">
      <alignment horizontal="center" wrapText="1"/>
    </xf>
    <xf numFmtId="164" fontId="7" fillId="2" borderId="3" xfId="0" applyNumberFormat="1" applyFont="1" applyFill="1" applyBorder="1" applyAlignment="1">
      <alignment horizontal="right"/>
    </xf>
    <xf numFmtId="49" fontId="13" fillId="2" borderId="3" xfId="0" applyNumberFormat="1" applyFont="1" applyFill="1" applyBorder="1" applyAlignment="1">
      <alignment horizontal="center" wrapText="1"/>
    </xf>
    <xf numFmtId="0" fontId="7" fillId="0" borderId="2" xfId="2" applyFont="1" applyFill="1" applyBorder="1" applyAlignment="1" applyProtection="1">
      <alignment horizontal="left" wrapText="1" shrinkToFit="1"/>
      <protection hidden="1"/>
    </xf>
    <xf numFmtId="164" fontId="0" fillId="0" borderId="0" xfId="0" applyNumberFormat="1"/>
    <xf numFmtId="0" fontId="3" fillId="0" borderId="1" xfId="2" applyFont="1" applyFill="1" applyBorder="1" applyAlignment="1" applyProtection="1">
      <alignment horizontal="left" wrapText="1"/>
      <protection hidden="1"/>
    </xf>
    <xf numFmtId="0" fontId="3" fillId="0" borderId="1" xfId="0" applyFont="1" applyBorder="1" applyAlignment="1">
      <alignment horizontal="justify" wrapText="1"/>
    </xf>
    <xf numFmtId="0" fontId="17" fillId="2" borderId="1" xfId="0" applyFont="1" applyFill="1" applyBorder="1" applyAlignment="1">
      <alignment horizontal="justify" vertical="top" wrapText="1"/>
    </xf>
    <xf numFmtId="49" fontId="17" fillId="2" borderId="1" xfId="0" applyNumberFormat="1" applyFont="1" applyFill="1" applyBorder="1" applyAlignment="1">
      <alignment horizontal="center" wrapText="1"/>
    </xf>
    <xf numFmtId="49" fontId="17" fillId="0" borderId="1" xfId="2" applyNumberFormat="1" applyFont="1" applyFill="1" applyBorder="1" applyAlignment="1" applyProtection="1">
      <alignment horizontal="center" wrapText="1"/>
      <protection hidden="1"/>
    </xf>
    <xf numFmtId="164" fontId="3" fillId="2" borderId="1" xfId="0" applyNumberFormat="1" applyFont="1" applyFill="1" applyBorder="1" applyAlignment="1">
      <alignment horizontal="right"/>
    </xf>
    <xf numFmtId="0" fontId="3" fillId="0" borderId="1" xfId="0" applyFont="1" applyBorder="1"/>
    <xf numFmtId="0" fontId="5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164" fontId="18" fillId="2" borderId="1" xfId="0" applyNumberFormat="1" applyFont="1" applyFill="1" applyBorder="1" applyAlignment="1">
      <alignment horizontal="right"/>
    </xf>
    <xf numFmtId="49" fontId="6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/>
    <xf numFmtId="49" fontId="7" fillId="0" borderId="1" xfId="2" applyNumberFormat="1" applyFont="1" applyFill="1" applyBorder="1" applyAlignment="1" applyProtection="1">
      <alignment horizontal="right" wrapText="1"/>
      <protection hidden="1"/>
    </xf>
    <xf numFmtId="0" fontId="0" fillId="0" borderId="0" xfId="0" applyFont="1"/>
    <xf numFmtId="0" fontId="3" fillId="2" borderId="1" xfId="0" applyFont="1" applyFill="1" applyBorder="1" applyAlignment="1">
      <alignment horizontal="justify" wrapText="1"/>
    </xf>
    <xf numFmtId="0" fontId="17" fillId="0" borderId="1" xfId="2" applyFont="1" applyFill="1" applyBorder="1" applyAlignment="1" applyProtection="1">
      <alignment horizontal="left" wrapText="1"/>
      <protection hidden="1"/>
    </xf>
    <xf numFmtId="0" fontId="3" fillId="0" borderId="1" xfId="2" applyFont="1" applyFill="1" applyBorder="1" applyAlignment="1" applyProtection="1">
      <alignment horizontal="justify" wrapText="1"/>
      <protection hidden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center" wrapText="1"/>
    </xf>
    <xf numFmtId="0" fontId="16" fillId="0" borderId="1" xfId="3" applyNumberFormat="1" applyFont="1" applyBorder="1" applyProtection="1">
      <alignment horizontal="left" vertical="top" wrapText="1"/>
    </xf>
    <xf numFmtId="0" fontId="19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horizontal="left" wrapText="1"/>
    </xf>
    <xf numFmtId="0" fontId="16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4" fillId="0" borderId="5" xfId="0" applyNumberFormat="1" applyFont="1" applyBorder="1" applyAlignment="1">
      <alignment vertical="top" wrapText="1"/>
    </xf>
    <xf numFmtId="0" fontId="4" fillId="0" borderId="5" xfId="0" applyNumberFormat="1" applyFont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Border="1"/>
    <xf numFmtId="0" fontId="3" fillId="0" borderId="0" xfId="0" applyFont="1" applyAlignment="1">
      <alignment horizontal="right"/>
    </xf>
    <xf numFmtId="164" fontId="18" fillId="4" borderId="1" xfId="0" applyNumberFormat="1" applyFont="1" applyFill="1" applyBorder="1" applyAlignment="1">
      <alignment horizontal="right"/>
    </xf>
    <xf numFmtId="164" fontId="20" fillId="2" borderId="1" xfId="0" applyNumberFormat="1" applyFont="1" applyFill="1" applyBorder="1" applyAlignment="1">
      <alignment horizontal="right"/>
    </xf>
    <xf numFmtId="49" fontId="4" fillId="0" borderId="1" xfId="0" applyNumberFormat="1" applyFont="1" applyBorder="1" applyAlignment="1">
      <alignment horizontal="left" wrapText="1"/>
    </xf>
    <xf numFmtId="49" fontId="4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wrapText="1"/>
    </xf>
    <xf numFmtId="164" fontId="3" fillId="0" borderId="1" xfId="0" applyNumberFormat="1" applyFont="1" applyBorder="1" applyAlignment="1"/>
    <xf numFmtId="164" fontId="10" fillId="0" borderId="1" xfId="0" applyNumberFormat="1" applyFont="1" applyBorder="1" applyAlignment="1">
      <alignment horizontal="right" wrapText="1"/>
    </xf>
    <xf numFmtId="164" fontId="21" fillId="2" borderId="1" xfId="0" applyNumberFormat="1" applyFont="1" applyFill="1" applyBorder="1" applyAlignment="1">
      <alignment horizontal="right"/>
    </xf>
    <xf numFmtId="164" fontId="22" fillId="2" borderId="1" xfId="0" applyNumberFormat="1" applyFont="1" applyFill="1" applyBorder="1" applyAlignment="1">
      <alignment horizontal="right"/>
    </xf>
    <xf numFmtId="164" fontId="23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NumberFormat="1" applyFont="1" applyAlignment="1">
      <alignment horizontal="right"/>
    </xf>
    <xf numFmtId="0" fontId="10" fillId="0" borderId="1" xfId="0" applyNumberFormat="1" applyFont="1" applyBorder="1" applyAlignment="1">
      <alignment horizontal="center" vertical="top" wrapText="1"/>
    </xf>
    <xf numFmtId="2" fontId="4" fillId="0" borderId="0" xfId="0" applyNumberFormat="1" applyFont="1" applyAlignment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vertical="top" wrapText="1"/>
    </xf>
    <xf numFmtId="0" fontId="10" fillId="0" borderId="6" xfId="0" applyNumberFormat="1" applyFont="1" applyBorder="1" applyAlignment="1">
      <alignment horizontal="center" vertical="top" wrapText="1"/>
    </xf>
    <xf numFmtId="0" fontId="10" fillId="0" borderId="3" xfId="0" applyNumberFormat="1" applyFont="1" applyBorder="1" applyAlignment="1">
      <alignment horizontal="center" vertical="top" wrapText="1"/>
    </xf>
  </cellXfs>
  <cellStyles count="4">
    <cellStyle name="Normal_для Игоря копия с внесенными уведомлениями напрямую без экономической классификации" xfId="2"/>
    <cellStyle name="xl40" xfId="3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59"/>
  <sheetViews>
    <sheetView tabSelected="1" topLeftCell="A8" zoomScale="130" zoomScaleNormal="130" workbookViewId="0">
      <selection activeCell="H93" sqref="H93"/>
    </sheetView>
  </sheetViews>
  <sheetFormatPr defaultRowHeight="12.75"/>
  <cols>
    <col min="1" max="1" width="31.5703125" style="11" customWidth="1"/>
    <col min="2" max="2" width="5" style="12" customWidth="1"/>
    <col min="3" max="3" width="5.7109375" style="13" customWidth="1"/>
    <col min="4" max="4" width="11.7109375" style="13" customWidth="1"/>
    <col min="5" max="5" width="4.7109375" style="13" customWidth="1"/>
    <col min="6" max="6" width="3.7109375" style="13" customWidth="1"/>
    <col min="7" max="7" width="10.85546875" style="14" customWidth="1"/>
    <col min="8" max="8" width="11" style="14" customWidth="1"/>
    <col min="9" max="9" width="11.140625" style="14" customWidth="1"/>
    <col min="10" max="10" width="7.7109375" style="5" hidden="1" customWidth="1"/>
    <col min="11" max="11" width="7.5703125" style="5" hidden="1" customWidth="1"/>
    <col min="12" max="12" width="7.85546875" style="5" hidden="1" customWidth="1"/>
    <col min="13" max="13" width="8.28515625" style="5" hidden="1" customWidth="1"/>
    <col min="14" max="14" width="7.140625" style="5" hidden="1" customWidth="1"/>
    <col min="15" max="15" width="8.5703125" style="5" hidden="1" customWidth="1"/>
    <col min="16" max="16" width="9.140625" hidden="1" customWidth="1"/>
    <col min="17" max="21" width="0" hidden="1" customWidth="1"/>
  </cols>
  <sheetData>
    <row r="1" spans="1:21">
      <c r="A1" s="149" t="s">
        <v>456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</row>
    <row r="2" spans="1:21">
      <c r="A2" s="149" t="s">
        <v>0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</row>
    <row r="3" spans="1:21">
      <c r="A3" s="149" t="s">
        <v>1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</row>
    <row r="4" spans="1:21">
      <c r="A4" s="149" t="s">
        <v>485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</row>
    <row r="5" spans="1:21">
      <c r="A5" s="149"/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</row>
    <row r="6" spans="1:21" ht="2.25" customHeight="1">
      <c r="A6" s="148"/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</row>
    <row r="7" spans="1:21" ht="10.5" hidden="1" customHeight="1">
      <c r="A7" s="137"/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</row>
    <row r="8" spans="1:21" ht="0.75" customHeight="1">
      <c r="A8" s="137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</row>
    <row r="9" spans="1:21" ht="50.25" customHeight="1">
      <c r="A9" s="151" t="s">
        <v>486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</row>
    <row r="10" spans="1:21" ht="15">
      <c r="A10" s="2"/>
      <c r="B10" s="2"/>
      <c r="C10" s="3"/>
      <c r="D10" s="3"/>
      <c r="E10" s="3"/>
      <c r="F10" s="3"/>
      <c r="G10" s="4"/>
      <c r="H10" s="4"/>
      <c r="I10" s="4"/>
      <c r="J10" s="1"/>
      <c r="K10" s="1"/>
      <c r="L10" s="1"/>
      <c r="M10" s="1"/>
      <c r="N10" s="1"/>
      <c r="O10" s="1"/>
    </row>
    <row r="11" spans="1:21" ht="12" customHeight="1">
      <c r="A11" s="152" t="s">
        <v>245</v>
      </c>
      <c r="B11" s="153" t="s">
        <v>2</v>
      </c>
      <c r="C11" s="153" t="s">
        <v>3</v>
      </c>
      <c r="D11" s="153" t="s">
        <v>4</v>
      </c>
      <c r="E11" s="153" t="s">
        <v>5</v>
      </c>
      <c r="F11" s="153" t="s">
        <v>6</v>
      </c>
      <c r="G11" s="150" t="s">
        <v>281</v>
      </c>
      <c r="H11" s="150"/>
      <c r="I11" s="150"/>
      <c r="J11" s="150"/>
      <c r="K11" s="150"/>
      <c r="L11" s="150"/>
      <c r="M11" s="150"/>
      <c r="N11" s="150"/>
      <c r="O11" s="150"/>
    </row>
    <row r="12" spans="1:21">
      <c r="A12" s="152"/>
      <c r="B12" s="153"/>
      <c r="C12" s="153"/>
      <c r="D12" s="153"/>
      <c r="E12" s="153"/>
      <c r="F12" s="153"/>
      <c r="G12" s="154" t="s">
        <v>279</v>
      </c>
      <c r="H12" s="155"/>
      <c r="I12" s="156"/>
      <c r="J12" s="150" t="s">
        <v>280</v>
      </c>
      <c r="K12" s="150"/>
      <c r="L12" s="150"/>
      <c r="M12" s="150" t="s">
        <v>293</v>
      </c>
      <c r="N12" s="150"/>
      <c r="O12" s="150"/>
    </row>
    <row r="13" spans="1:21" ht="29.25" customHeight="1">
      <c r="A13" s="152"/>
      <c r="B13" s="153"/>
      <c r="C13" s="153"/>
      <c r="D13" s="153"/>
      <c r="E13" s="153"/>
      <c r="F13" s="153"/>
      <c r="G13" s="133" t="s">
        <v>457</v>
      </c>
      <c r="H13" s="134" t="s">
        <v>477</v>
      </c>
      <c r="I13" s="134" t="s">
        <v>478</v>
      </c>
      <c r="J13" s="133" t="s">
        <v>457</v>
      </c>
      <c r="K13" s="134" t="s">
        <v>458</v>
      </c>
      <c r="L13" s="134" t="s">
        <v>459</v>
      </c>
      <c r="M13" s="133" t="s">
        <v>457</v>
      </c>
      <c r="N13" s="134" t="s">
        <v>458</v>
      </c>
      <c r="O13" s="134" t="s">
        <v>459</v>
      </c>
    </row>
    <row r="14" spans="1:21">
      <c r="A14" s="21">
        <v>1</v>
      </c>
      <c r="B14" s="21" t="s">
        <v>11</v>
      </c>
      <c r="C14" s="21" t="s">
        <v>161</v>
      </c>
      <c r="D14" s="21" t="s">
        <v>162</v>
      </c>
      <c r="E14" s="21" t="s">
        <v>163</v>
      </c>
      <c r="F14" s="21" t="s">
        <v>164</v>
      </c>
      <c r="G14" s="22">
        <v>7</v>
      </c>
      <c r="H14" s="22">
        <v>8</v>
      </c>
      <c r="I14" s="22">
        <v>9</v>
      </c>
      <c r="J14" s="23">
        <v>10</v>
      </c>
      <c r="K14" s="23">
        <v>11</v>
      </c>
      <c r="L14" s="23">
        <v>12</v>
      </c>
      <c r="M14" s="23">
        <v>12</v>
      </c>
      <c r="N14" s="23">
        <v>14</v>
      </c>
      <c r="O14" s="23">
        <v>15</v>
      </c>
    </row>
    <row r="15" spans="1:21">
      <c r="A15" s="24" t="s">
        <v>7</v>
      </c>
      <c r="B15" s="25"/>
      <c r="C15" s="25"/>
      <c r="D15" s="25"/>
      <c r="E15" s="25"/>
      <c r="F15" s="25"/>
      <c r="G15" s="144">
        <f>G16+G17+G18+G19</f>
        <v>224513.58000000002</v>
      </c>
      <c r="H15" s="144">
        <f>H16+H17+H18+H19</f>
        <v>45813.363499999999</v>
      </c>
      <c r="I15" s="26">
        <f>H15/G15*100</f>
        <v>20.405609095004408</v>
      </c>
      <c r="J15" s="26" t="e">
        <f t="shared" ref="J15:O15" si="0">J16+J17+J18+J19</f>
        <v>#REF!</v>
      </c>
      <c r="K15" s="26" t="e">
        <f t="shared" si="0"/>
        <v>#REF!</v>
      </c>
      <c r="L15" s="26" t="e">
        <f>L16+L17+L18+L19</f>
        <v>#REF!</v>
      </c>
      <c r="M15" s="26" t="e">
        <f t="shared" si="0"/>
        <v>#REF!</v>
      </c>
      <c r="N15" s="26" t="e">
        <f t="shared" si="0"/>
        <v>#REF!</v>
      </c>
      <c r="O15" s="26" t="e">
        <f t="shared" si="0"/>
        <v>#REF!</v>
      </c>
      <c r="S15" s="104">
        <f>G20+G192+G206+G231+G292+G366+G531+G600+G706+G731</f>
        <v>224513.58</v>
      </c>
      <c r="T15" s="104" t="e">
        <f>J20+J192+J206+J231+J292+J366+J531+J600+J706+J731</f>
        <v>#REF!</v>
      </c>
      <c r="U15" s="104" t="e">
        <f>O20+O192+O206+O231+O292+O366+O531+O600+O706+O731</f>
        <v>#REF!</v>
      </c>
    </row>
    <row r="16" spans="1:21">
      <c r="A16" s="24" t="s">
        <v>8</v>
      </c>
      <c r="B16" s="25"/>
      <c r="C16" s="25"/>
      <c r="D16" s="25"/>
      <c r="E16" s="25"/>
      <c r="F16" s="25" t="s">
        <v>9</v>
      </c>
      <c r="G16" s="26">
        <f>G21+G232+G293+G367+G532+G601+G707+G732+G207+G753</f>
        <v>95580.673000000024</v>
      </c>
      <c r="H16" s="26">
        <f>H21+H207+H232+H293+H367+H532+H601+H707+H732+H753</f>
        <v>20262.037580000004</v>
      </c>
      <c r="I16" s="26">
        <f>H16/G16*100</f>
        <v>21.198885657563846</v>
      </c>
      <c r="J16" s="26" t="e">
        <f t="shared" ref="J16:O16" si="1">J21+J232+J293+J367+J532+J601+J707+J732+J207+J753</f>
        <v>#REF!</v>
      </c>
      <c r="K16" s="26" t="e">
        <f t="shared" si="1"/>
        <v>#REF!</v>
      </c>
      <c r="L16" s="26" t="e">
        <f t="shared" si="1"/>
        <v>#REF!</v>
      </c>
      <c r="M16" s="26" t="e">
        <f t="shared" si="1"/>
        <v>#REF!</v>
      </c>
      <c r="N16" s="26" t="e">
        <f t="shared" si="1"/>
        <v>#REF!</v>
      </c>
      <c r="O16" s="26" t="e">
        <f t="shared" si="1"/>
        <v>#REF!</v>
      </c>
    </row>
    <row r="17" spans="1:22">
      <c r="A17" s="24" t="s">
        <v>10</v>
      </c>
      <c r="B17" s="25"/>
      <c r="C17" s="25"/>
      <c r="D17" s="25"/>
      <c r="E17" s="25"/>
      <c r="F17" s="25" t="s">
        <v>11</v>
      </c>
      <c r="G17" s="26">
        <f>G22+G233+G294+G368+G533+G602+G708+G733</f>
        <v>125558.12699999999</v>
      </c>
      <c r="H17" s="26">
        <f>H22+H233+H294+H368+H533+H602+H708+H733</f>
        <v>25379.750919999999</v>
      </c>
      <c r="I17" s="26">
        <f t="shared" ref="I17:I66" si="2">H17/G17*100</f>
        <v>20.213546925560621</v>
      </c>
      <c r="J17" s="26" t="e">
        <f>J22+J233+J294+J368+J533+J602+J708+J733</f>
        <v>#REF!</v>
      </c>
      <c r="K17" s="26" t="e">
        <f>K22+K233+K294+K368+K533+K602+K708+K733</f>
        <v>#REF!</v>
      </c>
      <c r="L17" s="26" t="e">
        <f t="shared" ref="L17:L66" si="3">J17+K17</f>
        <v>#REF!</v>
      </c>
      <c r="M17" s="26" t="e">
        <f>M22+M233+M294+M368+M533+M602+M708+M733</f>
        <v>#REF!</v>
      </c>
      <c r="N17" s="26" t="e">
        <f>N22+N233+N294+N368+N533+N602+N708+N733</f>
        <v>#REF!</v>
      </c>
      <c r="O17" s="26" t="e">
        <f t="shared" ref="O17:O66" si="4">M17+N17</f>
        <v>#REF!</v>
      </c>
    </row>
    <row r="18" spans="1:22">
      <c r="A18" s="24" t="s">
        <v>274</v>
      </c>
      <c r="B18" s="25"/>
      <c r="C18" s="25"/>
      <c r="D18" s="25"/>
      <c r="E18" s="25"/>
      <c r="F18" s="25" t="s">
        <v>161</v>
      </c>
      <c r="G18" s="26">
        <f>G23+G193+G234+G295+G369+G534+G603</f>
        <v>2749.7799999999997</v>
      </c>
      <c r="H18" s="26">
        <f>H23+H193+H234+H295+H369+H534+H603</f>
        <v>171.57499999999999</v>
      </c>
      <c r="I18" s="26">
        <f t="shared" si="2"/>
        <v>6.2395900762970129</v>
      </c>
      <c r="J18" s="26" t="e">
        <f>J23+J193+J234+J295+J369+J534+J603</f>
        <v>#REF!</v>
      </c>
      <c r="K18" s="26" t="e">
        <f>K23+K193+K234+K295+K369+K534+K603</f>
        <v>#REF!</v>
      </c>
      <c r="L18" s="26" t="e">
        <f t="shared" si="3"/>
        <v>#REF!</v>
      </c>
      <c r="M18" s="26" t="e">
        <f>M23+M193+M234+M295+M369+M534+M603</f>
        <v>#REF!</v>
      </c>
      <c r="N18" s="26" t="e">
        <f>N23+N193+N234+N295+N369+N534+N603</f>
        <v>#REF!</v>
      </c>
      <c r="O18" s="26" t="e">
        <f t="shared" si="4"/>
        <v>#REF!</v>
      </c>
    </row>
    <row r="19" spans="1:22">
      <c r="A19" s="24" t="s">
        <v>476</v>
      </c>
      <c r="B19" s="25"/>
      <c r="C19" s="25"/>
      <c r="D19" s="25"/>
      <c r="E19" s="25"/>
      <c r="F19" s="25" t="s">
        <v>162</v>
      </c>
      <c r="G19" s="26">
        <f>G296</f>
        <v>625</v>
      </c>
      <c r="H19" s="26">
        <f t="shared" ref="H19:O19" si="5">H296</f>
        <v>0</v>
      </c>
      <c r="I19" s="26">
        <f t="shared" si="2"/>
        <v>0</v>
      </c>
      <c r="J19" s="26">
        <f t="shared" si="5"/>
        <v>0</v>
      </c>
      <c r="K19" s="26">
        <f t="shared" si="5"/>
        <v>0</v>
      </c>
      <c r="L19" s="26">
        <f t="shared" si="5"/>
        <v>0</v>
      </c>
      <c r="M19" s="26">
        <f t="shared" si="5"/>
        <v>0</v>
      </c>
      <c r="N19" s="26">
        <f t="shared" si="5"/>
        <v>0</v>
      </c>
      <c r="O19" s="26">
        <f t="shared" si="5"/>
        <v>0</v>
      </c>
    </row>
    <row r="20" spans="1:22" ht="24">
      <c r="A20" s="27" t="s">
        <v>12</v>
      </c>
      <c r="B20" s="28" t="s">
        <v>13</v>
      </c>
      <c r="C20" s="28"/>
      <c r="D20" s="28"/>
      <c r="E20" s="28"/>
      <c r="F20" s="28"/>
      <c r="G20" s="29">
        <f>G21+G22+G23</f>
        <v>19832.600000000002</v>
      </c>
      <c r="H20" s="146">
        <f>H21+H22+H23</f>
        <v>4675.62201</v>
      </c>
      <c r="I20" s="26">
        <f t="shared" si="2"/>
        <v>23.575436453112548</v>
      </c>
      <c r="J20" s="29" t="e">
        <f>J21+J22+J23</f>
        <v>#REF!</v>
      </c>
      <c r="K20" s="29" t="e">
        <f>K21+K22+K23</f>
        <v>#REF!</v>
      </c>
      <c r="L20" s="26" t="e">
        <f t="shared" si="3"/>
        <v>#REF!</v>
      </c>
      <c r="M20" s="29" t="e">
        <f>M21+M22+M23</f>
        <v>#REF!</v>
      </c>
      <c r="N20" s="29" t="e">
        <f>N21+N22+N23</f>
        <v>#REF!</v>
      </c>
      <c r="O20" s="26" t="e">
        <f t="shared" si="4"/>
        <v>#REF!</v>
      </c>
      <c r="P20" s="104"/>
      <c r="S20" s="104">
        <f>G24+G30+G36+G42+G47+G60+G66</f>
        <v>19832.599999999999</v>
      </c>
      <c r="V20" s="104"/>
    </row>
    <row r="21" spans="1:22">
      <c r="A21" s="27" t="s">
        <v>8</v>
      </c>
      <c r="B21" s="28" t="s">
        <v>13</v>
      </c>
      <c r="C21" s="28"/>
      <c r="D21" s="28"/>
      <c r="E21" s="28"/>
      <c r="F21" s="28" t="s">
        <v>9</v>
      </c>
      <c r="G21" s="29">
        <f>G29+G35+G41+G52+G65+G87+G90+G99+G103+G120+G126+G131+G135+G138+G142+G145+G152+G155+G158+G162+G166+G170+G95+G56+G92+G129+G148</f>
        <v>19034.600000000002</v>
      </c>
      <c r="H21" s="29">
        <f>H29+H35+H41+H52+H65+H87+H90+H99+H103+H120+H126+H131+H135+H138+H142+H145+H152+H155+H158+H162+H166+H170+H95+H56+H92+H129+H148</f>
        <v>4530.8220099999999</v>
      </c>
      <c r="I21" s="26">
        <f t="shared" si="2"/>
        <v>23.803084961070891</v>
      </c>
      <c r="J21" s="29" t="e">
        <f>J29+J35+J41+J52+J65+#REF!+J87+J90+J99+J103+J120+J126+J131+J135+J138+J142+J145+#REF!+J152+J155+J158+J162+J166+J170+J95+J56</f>
        <v>#REF!</v>
      </c>
      <c r="K21" s="29" t="e">
        <f>K29+K35+K41+K52+K65+#REF!+K87+K90+K99+K103+K120+K126+K131+K135+K138+K142+K145+#REF!+K152+K155+K158+K162+K166+K170+K95+K56</f>
        <v>#REF!</v>
      </c>
      <c r="L21" s="29" t="e">
        <f>L29+L35+L41+L52+L65+#REF!+L87+L90+L99+L103+L120+L126+L131+L135+L138+L142+L145+#REF!+L152+L155+L158+L162+L166+L170+L95+L56</f>
        <v>#REF!</v>
      </c>
      <c r="M21" s="29" t="e">
        <f>M29+M35+M41+M52+M65+#REF!+M87+M90+M99+M103+M120+M126+M131+M135+M138+M142+M145+#REF!+M152+M155+M158+M162+M166+M170+M95+M56</f>
        <v>#REF!</v>
      </c>
      <c r="N21" s="29" t="e">
        <f>N29+N35+N41+N52+N65+#REF!+N87+N90+N99+N103+N120+N126+N131+N135+N138+N142+N145+#REF!+N152+N155+N158+N162+N166+N170+N95+N56</f>
        <v>#REF!</v>
      </c>
      <c r="O21" s="29" t="e">
        <f>O29+O35+O41+O52+O65+#REF!+O87+O90+O99+O103+O120+O126+O131+O135+O138+O142+O145+#REF!+O152+O155+O158+O162+O166+O170+O95+O56</f>
        <v>#REF!</v>
      </c>
    </row>
    <row r="22" spans="1:22">
      <c r="A22" s="27" t="s">
        <v>10</v>
      </c>
      <c r="B22" s="28" t="s">
        <v>13</v>
      </c>
      <c r="C22" s="28"/>
      <c r="D22" s="28"/>
      <c r="E22" s="28"/>
      <c r="F22" s="28" t="s">
        <v>11</v>
      </c>
      <c r="G22" s="29">
        <f>G177+G181+G184+G174+G188+G191</f>
        <v>796.5</v>
      </c>
      <c r="H22" s="29">
        <f>H177+H181+H184+H174+H188+H191</f>
        <v>144.80000000000001</v>
      </c>
      <c r="I22" s="26">
        <f t="shared" si="2"/>
        <v>18.179535467671062</v>
      </c>
      <c r="J22" s="29">
        <f t="shared" ref="J22:K22" si="6">J177+J181+J184+J174+J188+J191</f>
        <v>796.5</v>
      </c>
      <c r="K22" s="29">
        <f t="shared" si="6"/>
        <v>0</v>
      </c>
      <c r="L22" s="26">
        <f t="shared" si="3"/>
        <v>796.5</v>
      </c>
      <c r="M22" s="29">
        <f t="shared" ref="M22:N22" si="7">M177+M181+M184+M174+M188+M191</f>
        <v>796.5</v>
      </c>
      <c r="N22" s="29">
        <f t="shared" si="7"/>
        <v>0</v>
      </c>
      <c r="O22" s="26">
        <f t="shared" si="4"/>
        <v>796.5</v>
      </c>
    </row>
    <row r="23" spans="1:22">
      <c r="A23" s="27" t="s">
        <v>274</v>
      </c>
      <c r="B23" s="28" t="s">
        <v>13</v>
      </c>
      <c r="C23" s="28"/>
      <c r="D23" s="28"/>
      <c r="E23" s="28"/>
      <c r="F23" s="28" t="s">
        <v>161</v>
      </c>
      <c r="G23" s="29">
        <f>G46</f>
        <v>1.5</v>
      </c>
      <c r="H23" s="29">
        <f>H46</f>
        <v>0</v>
      </c>
      <c r="I23" s="26">
        <f t="shared" si="2"/>
        <v>0</v>
      </c>
      <c r="J23" s="29" t="e">
        <f>#REF!+J46</f>
        <v>#REF!</v>
      </c>
      <c r="K23" s="29" t="e">
        <f>#REF!+K46</f>
        <v>#REF!</v>
      </c>
      <c r="L23" s="26" t="e">
        <f t="shared" si="3"/>
        <v>#REF!</v>
      </c>
      <c r="M23" s="29" t="e">
        <f>#REF!+M46</f>
        <v>#REF!</v>
      </c>
      <c r="N23" s="29" t="e">
        <f>#REF!+N46</f>
        <v>#REF!</v>
      </c>
      <c r="O23" s="26" t="e">
        <f t="shared" si="4"/>
        <v>#REF!</v>
      </c>
    </row>
    <row r="24" spans="1:22" ht="48">
      <c r="A24" s="27" t="s">
        <v>14</v>
      </c>
      <c r="B24" s="28" t="s">
        <v>13</v>
      </c>
      <c r="C24" s="28" t="s">
        <v>15</v>
      </c>
      <c r="D24" s="28"/>
      <c r="E24" s="28"/>
      <c r="F24" s="28"/>
      <c r="G24" s="29">
        <f t="shared" ref="G24:H26" si="8">G25</f>
        <v>1173</v>
      </c>
      <c r="H24" s="29">
        <f t="shared" si="8"/>
        <v>262.26567999999997</v>
      </c>
      <c r="I24" s="26">
        <f t="shared" si="2"/>
        <v>22.358540494458651</v>
      </c>
      <c r="J24" s="29">
        <f t="shared" ref="J24:N28" si="9">J25</f>
        <v>1200</v>
      </c>
      <c r="K24" s="29">
        <f t="shared" si="9"/>
        <v>0</v>
      </c>
      <c r="L24" s="26">
        <f t="shared" si="3"/>
        <v>1200</v>
      </c>
      <c r="M24" s="29">
        <f t="shared" si="9"/>
        <v>1200</v>
      </c>
      <c r="N24" s="29">
        <f t="shared" si="9"/>
        <v>0</v>
      </c>
      <c r="O24" s="26">
        <f t="shared" si="4"/>
        <v>1200</v>
      </c>
      <c r="V24" s="104">
        <f>G24+G30+G36+G42+G47+G60+G66</f>
        <v>19832.599999999999</v>
      </c>
    </row>
    <row r="25" spans="1:22" ht="24">
      <c r="A25" s="27" t="s">
        <v>16</v>
      </c>
      <c r="B25" s="28" t="s">
        <v>13</v>
      </c>
      <c r="C25" s="28" t="s">
        <v>15</v>
      </c>
      <c r="D25" s="28" t="s">
        <v>294</v>
      </c>
      <c r="E25" s="28"/>
      <c r="F25" s="28"/>
      <c r="G25" s="34">
        <f t="shared" si="8"/>
        <v>1173</v>
      </c>
      <c r="H25" s="34">
        <f t="shared" si="8"/>
        <v>262.26567999999997</v>
      </c>
      <c r="I25" s="26">
        <f t="shared" si="2"/>
        <v>22.358540494458651</v>
      </c>
      <c r="J25" s="34">
        <f t="shared" si="9"/>
        <v>1200</v>
      </c>
      <c r="K25" s="34">
        <f t="shared" si="9"/>
        <v>0</v>
      </c>
      <c r="L25" s="26">
        <f t="shared" si="3"/>
        <v>1200</v>
      </c>
      <c r="M25" s="34">
        <f t="shared" si="9"/>
        <v>1200</v>
      </c>
      <c r="N25" s="34">
        <f t="shared" si="9"/>
        <v>0</v>
      </c>
      <c r="O25" s="26">
        <f t="shared" si="4"/>
        <v>1200</v>
      </c>
    </row>
    <row r="26" spans="1:22">
      <c r="A26" s="27" t="s">
        <v>166</v>
      </c>
      <c r="B26" s="28" t="s">
        <v>13</v>
      </c>
      <c r="C26" s="28" t="s">
        <v>15</v>
      </c>
      <c r="D26" s="28" t="s">
        <v>295</v>
      </c>
      <c r="E26" s="28"/>
      <c r="F26" s="28"/>
      <c r="G26" s="34">
        <f t="shared" si="8"/>
        <v>1173</v>
      </c>
      <c r="H26" s="34">
        <f t="shared" si="8"/>
        <v>262.26567999999997</v>
      </c>
      <c r="I26" s="26">
        <f t="shared" si="2"/>
        <v>22.358540494458651</v>
      </c>
      <c r="J26" s="34">
        <f t="shared" si="9"/>
        <v>1200</v>
      </c>
      <c r="K26" s="34">
        <f t="shared" si="9"/>
        <v>0</v>
      </c>
      <c r="L26" s="26">
        <f t="shared" si="3"/>
        <v>1200</v>
      </c>
      <c r="M26" s="34">
        <f t="shared" si="9"/>
        <v>1200</v>
      </c>
      <c r="N26" s="34">
        <f t="shared" si="9"/>
        <v>0</v>
      </c>
      <c r="O26" s="26">
        <f t="shared" si="4"/>
        <v>1200</v>
      </c>
    </row>
    <row r="27" spans="1:22" ht="72.75" customHeight="1">
      <c r="A27" s="31" t="s">
        <v>17</v>
      </c>
      <c r="B27" s="32" t="s">
        <v>13</v>
      </c>
      <c r="C27" s="32" t="s">
        <v>15</v>
      </c>
      <c r="D27" s="32" t="s">
        <v>295</v>
      </c>
      <c r="E27" s="32" t="s">
        <v>18</v>
      </c>
      <c r="F27" s="32"/>
      <c r="G27" s="34">
        <f>G28</f>
        <v>1173</v>
      </c>
      <c r="H27" s="34">
        <f>H28</f>
        <v>262.26567999999997</v>
      </c>
      <c r="I27" s="26">
        <f t="shared" si="2"/>
        <v>22.358540494458651</v>
      </c>
      <c r="J27" s="34">
        <f t="shared" si="9"/>
        <v>1200</v>
      </c>
      <c r="K27" s="34"/>
      <c r="L27" s="26">
        <f t="shared" si="3"/>
        <v>1200</v>
      </c>
      <c r="M27" s="34">
        <f t="shared" si="9"/>
        <v>1200</v>
      </c>
      <c r="N27" s="34"/>
      <c r="O27" s="26">
        <f t="shared" si="4"/>
        <v>1200</v>
      </c>
    </row>
    <row r="28" spans="1:22" ht="36">
      <c r="A28" s="31" t="s">
        <v>19</v>
      </c>
      <c r="B28" s="32" t="s">
        <v>13</v>
      </c>
      <c r="C28" s="32" t="s">
        <v>15</v>
      </c>
      <c r="D28" s="32" t="s">
        <v>295</v>
      </c>
      <c r="E28" s="32" t="s">
        <v>20</v>
      </c>
      <c r="F28" s="32"/>
      <c r="G28" s="34">
        <f>G29</f>
        <v>1173</v>
      </c>
      <c r="H28" s="34">
        <f>H29</f>
        <v>262.26567999999997</v>
      </c>
      <c r="I28" s="26">
        <f t="shared" si="2"/>
        <v>22.358540494458651</v>
      </c>
      <c r="J28" s="34">
        <f t="shared" si="9"/>
        <v>1200</v>
      </c>
      <c r="K28" s="34"/>
      <c r="L28" s="26">
        <f t="shared" si="3"/>
        <v>1200</v>
      </c>
      <c r="M28" s="34">
        <f t="shared" si="9"/>
        <v>1200</v>
      </c>
      <c r="N28" s="34"/>
      <c r="O28" s="26">
        <f t="shared" si="4"/>
        <v>1200</v>
      </c>
    </row>
    <row r="29" spans="1:22">
      <c r="A29" s="31" t="s">
        <v>8</v>
      </c>
      <c r="B29" s="32" t="s">
        <v>13</v>
      </c>
      <c r="C29" s="32" t="s">
        <v>15</v>
      </c>
      <c r="D29" s="32" t="s">
        <v>295</v>
      </c>
      <c r="E29" s="32" t="s">
        <v>20</v>
      </c>
      <c r="F29" s="32" t="s">
        <v>9</v>
      </c>
      <c r="G29" s="34">
        <v>1173</v>
      </c>
      <c r="H29" s="138">
        <v>262.26567999999997</v>
      </c>
      <c r="I29" s="26">
        <f t="shared" si="2"/>
        <v>22.358540494458651</v>
      </c>
      <c r="J29" s="16">
        <v>1200</v>
      </c>
      <c r="K29" s="16"/>
      <c r="L29" s="26">
        <f t="shared" si="3"/>
        <v>1200</v>
      </c>
      <c r="M29" s="35">
        <v>1200</v>
      </c>
      <c r="N29" s="16"/>
      <c r="O29" s="26">
        <f t="shared" si="4"/>
        <v>1200</v>
      </c>
    </row>
    <row r="30" spans="1:22" ht="63.75" customHeight="1">
      <c r="A30" s="27" t="s">
        <v>21</v>
      </c>
      <c r="B30" s="28" t="s">
        <v>13</v>
      </c>
      <c r="C30" s="28" t="s">
        <v>22</v>
      </c>
      <c r="D30" s="28"/>
      <c r="E30" s="28"/>
      <c r="F30" s="28"/>
      <c r="G30" s="29">
        <f t="shared" ref="G30:H34" si="10">G31</f>
        <v>220</v>
      </c>
      <c r="H30" s="29">
        <f t="shared" si="10"/>
        <v>35.17812</v>
      </c>
      <c r="I30" s="26">
        <f t="shared" si="2"/>
        <v>15.990054545454546</v>
      </c>
      <c r="J30" s="29">
        <f t="shared" ref="J30:M34" si="11">J31</f>
        <v>220</v>
      </c>
      <c r="K30" s="29"/>
      <c r="L30" s="26">
        <f t="shared" si="3"/>
        <v>220</v>
      </c>
      <c r="M30" s="29">
        <f t="shared" si="11"/>
        <v>220</v>
      </c>
      <c r="N30" s="29"/>
      <c r="O30" s="26">
        <f t="shared" si="4"/>
        <v>220</v>
      </c>
    </row>
    <row r="31" spans="1:22" ht="24">
      <c r="A31" s="27" t="s">
        <v>16</v>
      </c>
      <c r="B31" s="28" t="s">
        <v>13</v>
      </c>
      <c r="C31" s="28" t="s">
        <v>22</v>
      </c>
      <c r="D31" s="28" t="s">
        <v>294</v>
      </c>
      <c r="E31" s="28"/>
      <c r="F31" s="28"/>
      <c r="G31" s="33">
        <f t="shared" si="10"/>
        <v>220</v>
      </c>
      <c r="H31" s="33">
        <f t="shared" si="10"/>
        <v>35.17812</v>
      </c>
      <c r="I31" s="26">
        <f t="shared" si="2"/>
        <v>15.990054545454546</v>
      </c>
      <c r="J31" s="33">
        <f t="shared" si="11"/>
        <v>220</v>
      </c>
      <c r="K31" s="33"/>
      <c r="L31" s="26">
        <f t="shared" si="3"/>
        <v>220</v>
      </c>
      <c r="M31" s="33">
        <f t="shared" si="11"/>
        <v>220</v>
      </c>
      <c r="N31" s="33"/>
      <c r="O31" s="26">
        <f t="shared" si="4"/>
        <v>220</v>
      </c>
    </row>
    <row r="32" spans="1:22">
      <c r="A32" s="27" t="s">
        <v>167</v>
      </c>
      <c r="B32" s="28" t="s">
        <v>13</v>
      </c>
      <c r="C32" s="28" t="s">
        <v>22</v>
      </c>
      <c r="D32" s="28" t="s">
        <v>296</v>
      </c>
      <c r="E32" s="28"/>
      <c r="F32" s="28"/>
      <c r="G32" s="33">
        <f t="shared" si="10"/>
        <v>220</v>
      </c>
      <c r="H32" s="33">
        <f t="shared" si="10"/>
        <v>35.17812</v>
      </c>
      <c r="I32" s="26">
        <f t="shared" si="2"/>
        <v>15.990054545454546</v>
      </c>
      <c r="J32" s="33">
        <f t="shared" si="11"/>
        <v>220</v>
      </c>
      <c r="K32" s="33"/>
      <c r="L32" s="26">
        <f t="shared" si="3"/>
        <v>220</v>
      </c>
      <c r="M32" s="33">
        <f t="shared" si="11"/>
        <v>220</v>
      </c>
      <c r="N32" s="33"/>
      <c r="O32" s="26">
        <f t="shared" si="4"/>
        <v>220</v>
      </c>
    </row>
    <row r="33" spans="1:15" ht="75.75" customHeight="1">
      <c r="A33" s="31" t="s">
        <v>23</v>
      </c>
      <c r="B33" s="32" t="s">
        <v>13</v>
      </c>
      <c r="C33" s="32" t="s">
        <v>22</v>
      </c>
      <c r="D33" s="32" t="s">
        <v>296</v>
      </c>
      <c r="E33" s="32" t="s">
        <v>18</v>
      </c>
      <c r="F33" s="32"/>
      <c r="G33" s="33">
        <f t="shared" si="10"/>
        <v>220</v>
      </c>
      <c r="H33" s="33">
        <f t="shared" si="10"/>
        <v>35.17812</v>
      </c>
      <c r="I33" s="26">
        <f t="shared" si="2"/>
        <v>15.990054545454546</v>
      </c>
      <c r="J33" s="33">
        <f t="shared" si="11"/>
        <v>220</v>
      </c>
      <c r="K33" s="33"/>
      <c r="L33" s="26">
        <f t="shared" si="3"/>
        <v>220</v>
      </c>
      <c r="M33" s="33">
        <f t="shared" si="11"/>
        <v>220</v>
      </c>
      <c r="N33" s="33"/>
      <c r="O33" s="26">
        <f t="shared" si="4"/>
        <v>220</v>
      </c>
    </row>
    <row r="34" spans="1:15" ht="36">
      <c r="A34" s="31" t="s">
        <v>19</v>
      </c>
      <c r="B34" s="32" t="s">
        <v>13</v>
      </c>
      <c r="C34" s="32" t="s">
        <v>22</v>
      </c>
      <c r="D34" s="32" t="s">
        <v>296</v>
      </c>
      <c r="E34" s="32" t="s">
        <v>20</v>
      </c>
      <c r="F34" s="32"/>
      <c r="G34" s="33">
        <f t="shared" si="10"/>
        <v>220</v>
      </c>
      <c r="H34" s="33">
        <f t="shared" si="10"/>
        <v>35.17812</v>
      </c>
      <c r="I34" s="26">
        <f t="shared" si="2"/>
        <v>15.990054545454546</v>
      </c>
      <c r="J34" s="33">
        <f t="shared" si="11"/>
        <v>220</v>
      </c>
      <c r="K34" s="33"/>
      <c r="L34" s="26">
        <f t="shared" si="3"/>
        <v>220</v>
      </c>
      <c r="M34" s="33">
        <f t="shared" si="11"/>
        <v>220</v>
      </c>
      <c r="N34" s="33"/>
      <c r="O34" s="26">
        <f t="shared" si="4"/>
        <v>220</v>
      </c>
    </row>
    <row r="35" spans="1:15">
      <c r="A35" s="31" t="s">
        <v>8</v>
      </c>
      <c r="B35" s="32" t="s">
        <v>13</v>
      </c>
      <c r="C35" s="32" t="s">
        <v>22</v>
      </c>
      <c r="D35" s="32" t="s">
        <v>296</v>
      </c>
      <c r="E35" s="32" t="s">
        <v>20</v>
      </c>
      <c r="F35" s="32" t="s">
        <v>9</v>
      </c>
      <c r="G35" s="33">
        <v>220</v>
      </c>
      <c r="H35" s="114">
        <v>35.17812</v>
      </c>
      <c r="I35" s="26">
        <f t="shared" si="2"/>
        <v>15.990054545454546</v>
      </c>
      <c r="J35" s="16">
        <v>220</v>
      </c>
      <c r="K35" s="16"/>
      <c r="L35" s="26">
        <f t="shared" si="3"/>
        <v>220</v>
      </c>
      <c r="M35" s="35">
        <v>220</v>
      </c>
      <c r="N35" s="16"/>
      <c r="O35" s="26">
        <f t="shared" si="4"/>
        <v>220</v>
      </c>
    </row>
    <row r="36" spans="1:15" ht="72">
      <c r="A36" s="27" t="s">
        <v>32</v>
      </c>
      <c r="B36" s="28" t="s">
        <v>13</v>
      </c>
      <c r="C36" s="28" t="s">
        <v>33</v>
      </c>
      <c r="D36" s="28"/>
      <c r="E36" s="28"/>
      <c r="F36" s="28"/>
      <c r="G36" s="29">
        <f t="shared" ref="G36:H40" si="12">G37</f>
        <v>7510</v>
      </c>
      <c r="H36" s="29">
        <f t="shared" si="12"/>
        <v>1946.91814</v>
      </c>
      <c r="I36" s="26">
        <f t="shared" si="2"/>
        <v>25.924342743009319</v>
      </c>
      <c r="J36" s="29">
        <f t="shared" ref="J36:M40" si="13">J37</f>
        <v>7810</v>
      </c>
      <c r="K36" s="29"/>
      <c r="L36" s="26">
        <f t="shared" si="3"/>
        <v>7810</v>
      </c>
      <c r="M36" s="29">
        <f t="shared" si="13"/>
        <v>7810</v>
      </c>
      <c r="N36" s="29"/>
      <c r="O36" s="26">
        <f t="shared" si="4"/>
        <v>7810</v>
      </c>
    </row>
    <row r="37" spans="1:15" ht="24">
      <c r="A37" s="27" t="s">
        <v>16</v>
      </c>
      <c r="B37" s="28" t="s">
        <v>13</v>
      </c>
      <c r="C37" s="28" t="s">
        <v>33</v>
      </c>
      <c r="D37" s="28" t="s">
        <v>294</v>
      </c>
      <c r="E37" s="28"/>
      <c r="F37" s="28"/>
      <c r="G37" s="29">
        <f t="shared" si="12"/>
        <v>7510</v>
      </c>
      <c r="H37" s="29">
        <f t="shared" si="12"/>
        <v>1946.91814</v>
      </c>
      <c r="I37" s="26">
        <f t="shared" si="2"/>
        <v>25.924342743009319</v>
      </c>
      <c r="J37" s="29">
        <f t="shared" si="13"/>
        <v>7810</v>
      </c>
      <c r="K37" s="29"/>
      <c r="L37" s="26">
        <f t="shared" si="3"/>
        <v>7810</v>
      </c>
      <c r="M37" s="29">
        <f t="shared" si="13"/>
        <v>7810</v>
      </c>
      <c r="N37" s="29"/>
      <c r="O37" s="26">
        <f t="shared" si="4"/>
        <v>7810</v>
      </c>
    </row>
    <row r="38" spans="1:15">
      <c r="A38" s="27" t="s">
        <v>167</v>
      </c>
      <c r="B38" s="28" t="s">
        <v>13</v>
      </c>
      <c r="C38" s="28" t="s">
        <v>33</v>
      </c>
      <c r="D38" s="32" t="s">
        <v>296</v>
      </c>
      <c r="E38" s="28"/>
      <c r="F38" s="28"/>
      <c r="G38" s="29">
        <f t="shared" si="12"/>
        <v>7510</v>
      </c>
      <c r="H38" s="29">
        <f t="shared" si="12"/>
        <v>1946.91814</v>
      </c>
      <c r="I38" s="26">
        <f t="shared" si="2"/>
        <v>25.924342743009319</v>
      </c>
      <c r="J38" s="29">
        <f t="shared" si="13"/>
        <v>7810</v>
      </c>
      <c r="K38" s="29"/>
      <c r="L38" s="26">
        <f t="shared" si="3"/>
        <v>7810</v>
      </c>
      <c r="M38" s="29">
        <f t="shared" si="13"/>
        <v>7810</v>
      </c>
      <c r="N38" s="29"/>
      <c r="O38" s="26">
        <f t="shared" si="4"/>
        <v>7810</v>
      </c>
    </row>
    <row r="39" spans="1:15" ht="78" customHeight="1">
      <c r="A39" s="31" t="s">
        <v>17</v>
      </c>
      <c r="B39" s="32" t="s">
        <v>13</v>
      </c>
      <c r="C39" s="32" t="s">
        <v>33</v>
      </c>
      <c r="D39" s="32" t="s">
        <v>296</v>
      </c>
      <c r="E39" s="32" t="s">
        <v>18</v>
      </c>
      <c r="F39" s="32"/>
      <c r="G39" s="33">
        <f t="shared" si="12"/>
        <v>7510</v>
      </c>
      <c r="H39" s="33">
        <f t="shared" si="12"/>
        <v>1946.91814</v>
      </c>
      <c r="I39" s="26">
        <f t="shared" si="2"/>
        <v>25.924342743009319</v>
      </c>
      <c r="J39" s="33">
        <f t="shared" si="13"/>
        <v>7810</v>
      </c>
      <c r="K39" s="33"/>
      <c r="L39" s="26">
        <f t="shared" si="3"/>
        <v>7810</v>
      </c>
      <c r="M39" s="33">
        <f t="shared" si="13"/>
        <v>7810</v>
      </c>
      <c r="N39" s="33"/>
      <c r="O39" s="26">
        <f t="shared" si="4"/>
        <v>7810</v>
      </c>
    </row>
    <row r="40" spans="1:15" ht="36">
      <c r="A40" s="31" t="s">
        <v>19</v>
      </c>
      <c r="B40" s="32" t="s">
        <v>13</v>
      </c>
      <c r="C40" s="32" t="s">
        <v>33</v>
      </c>
      <c r="D40" s="32" t="s">
        <v>296</v>
      </c>
      <c r="E40" s="32" t="s">
        <v>20</v>
      </c>
      <c r="F40" s="32"/>
      <c r="G40" s="33">
        <f t="shared" si="12"/>
        <v>7510</v>
      </c>
      <c r="H40" s="33">
        <f t="shared" si="12"/>
        <v>1946.91814</v>
      </c>
      <c r="I40" s="26">
        <f t="shared" si="2"/>
        <v>25.924342743009319</v>
      </c>
      <c r="J40" s="33">
        <f t="shared" si="13"/>
        <v>7810</v>
      </c>
      <c r="K40" s="33"/>
      <c r="L40" s="26">
        <f t="shared" si="3"/>
        <v>7810</v>
      </c>
      <c r="M40" s="33">
        <f t="shared" si="13"/>
        <v>7810</v>
      </c>
      <c r="N40" s="33"/>
      <c r="O40" s="26">
        <f t="shared" si="4"/>
        <v>7810</v>
      </c>
    </row>
    <row r="41" spans="1:15">
      <c r="A41" s="31" t="s">
        <v>8</v>
      </c>
      <c r="B41" s="32" t="s">
        <v>13</v>
      </c>
      <c r="C41" s="32" t="s">
        <v>33</v>
      </c>
      <c r="D41" s="32" t="s">
        <v>296</v>
      </c>
      <c r="E41" s="32" t="s">
        <v>20</v>
      </c>
      <c r="F41" s="32" t="s">
        <v>9</v>
      </c>
      <c r="G41" s="34">
        <v>7510</v>
      </c>
      <c r="H41" s="138">
        <v>1946.91814</v>
      </c>
      <c r="I41" s="26">
        <f t="shared" si="2"/>
        <v>25.924342743009319</v>
      </c>
      <c r="J41" s="16">
        <v>7810</v>
      </c>
      <c r="K41" s="16"/>
      <c r="L41" s="26">
        <f t="shared" si="3"/>
        <v>7810</v>
      </c>
      <c r="M41" s="35">
        <v>7810</v>
      </c>
      <c r="N41" s="16"/>
      <c r="O41" s="26">
        <f t="shared" si="4"/>
        <v>7810</v>
      </c>
    </row>
    <row r="42" spans="1:15">
      <c r="A42" s="27" t="s">
        <v>35</v>
      </c>
      <c r="B42" s="28" t="s">
        <v>13</v>
      </c>
      <c r="C42" s="28" t="s">
        <v>36</v>
      </c>
      <c r="D42" s="28"/>
      <c r="E42" s="28"/>
      <c r="F42" s="28"/>
      <c r="G42" s="29">
        <f>G43</f>
        <v>1.5</v>
      </c>
      <c r="H42" s="29">
        <f>H43</f>
        <v>0</v>
      </c>
      <c r="I42" s="26">
        <f t="shared" si="2"/>
        <v>0</v>
      </c>
      <c r="J42" s="29" t="e">
        <f>#REF!+J43</f>
        <v>#REF!</v>
      </c>
      <c r="K42" s="29"/>
      <c r="L42" s="26" t="e">
        <f t="shared" si="3"/>
        <v>#REF!</v>
      </c>
      <c r="M42" s="29" t="e">
        <f>#REF!+M43</f>
        <v>#REF!</v>
      </c>
      <c r="N42" s="29"/>
      <c r="O42" s="26" t="e">
        <f t="shared" si="4"/>
        <v>#REF!</v>
      </c>
    </row>
    <row r="43" spans="1:15" ht="60">
      <c r="A43" s="31" t="s">
        <v>236</v>
      </c>
      <c r="B43" s="32" t="s">
        <v>13</v>
      </c>
      <c r="C43" s="32" t="s">
        <v>36</v>
      </c>
      <c r="D43" s="32" t="s">
        <v>297</v>
      </c>
      <c r="E43" s="32"/>
      <c r="F43" s="32"/>
      <c r="G43" s="33">
        <f t="shared" ref="G43:H45" si="14">G44</f>
        <v>1.5</v>
      </c>
      <c r="H43" s="33">
        <f t="shared" si="14"/>
        <v>0</v>
      </c>
      <c r="I43" s="26">
        <f t="shared" si="2"/>
        <v>0</v>
      </c>
      <c r="J43" s="33">
        <f t="shared" ref="J43:M45" si="15">J44</f>
        <v>1.6</v>
      </c>
      <c r="K43" s="33"/>
      <c r="L43" s="26">
        <f t="shared" si="3"/>
        <v>1.6</v>
      </c>
      <c r="M43" s="33">
        <f t="shared" si="15"/>
        <v>38.6</v>
      </c>
      <c r="N43" s="33"/>
      <c r="O43" s="26">
        <f t="shared" si="4"/>
        <v>38.6</v>
      </c>
    </row>
    <row r="44" spans="1:15" ht="28.5" customHeight="1">
      <c r="A44" s="31" t="s">
        <v>34</v>
      </c>
      <c r="B44" s="32" t="s">
        <v>13</v>
      </c>
      <c r="C44" s="32" t="s">
        <v>36</v>
      </c>
      <c r="D44" s="32" t="s">
        <v>297</v>
      </c>
      <c r="E44" s="32" t="s">
        <v>25</v>
      </c>
      <c r="F44" s="32"/>
      <c r="G44" s="33">
        <f t="shared" si="14"/>
        <v>1.5</v>
      </c>
      <c r="H44" s="33">
        <f t="shared" si="14"/>
        <v>0</v>
      </c>
      <c r="I44" s="26">
        <f t="shared" si="2"/>
        <v>0</v>
      </c>
      <c r="J44" s="33">
        <f t="shared" si="15"/>
        <v>1.6</v>
      </c>
      <c r="K44" s="33"/>
      <c r="L44" s="26">
        <f t="shared" si="3"/>
        <v>1.6</v>
      </c>
      <c r="M44" s="33">
        <f t="shared" si="15"/>
        <v>38.6</v>
      </c>
      <c r="N44" s="33"/>
      <c r="O44" s="26">
        <f t="shared" si="4"/>
        <v>38.6</v>
      </c>
    </row>
    <row r="45" spans="1:15" ht="36">
      <c r="A45" s="31" t="s">
        <v>26</v>
      </c>
      <c r="B45" s="32" t="s">
        <v>13</v>
      </c>
      <c r="C45" s="32" t="s">
        <v>36</v>
      </c>
      <c r="D45" s="32" t="s">
        <v>297</v>
      </c>
      <c r="E45" s="32" t="s">
        <v>67</v>
      </c>
      <c r="F45" s="32"/>
      <c r="G45" s="33">
        <f t="shared" si="14"/>
        <v>1.5</v>
      </c>
      <c r="H45" s="33">
        <f t="shared" si="14"/>
        <v>0</v>
      </c>
      <c r="I45" s="26">
        <f t="shared" si="2"/>
        <v>0</v>
      </c>
      <c r="J45" s="33">
        <f t="shared" si="15"/>
        <v>1.6</v>
      </c>
      <c r="K45" s="33"/>
      <c r="L45" s="26">
        <f t="shared" si="3"/>
        <v>1.6</v>
      </c>
      <c r="M45" s="33">
        <f t="shared" si="15"/>
        <v>38.6</v>
      </c>
      <c r="N45" s="33"/>
      <c r="O45" s="26">
        <f t="shared" si="4"/>
        <v>38.6</v>
      </c>
    </row>
    <row r="46" spans="1:15">
      <c r="A46" s="31" t="s">
        <v>274</v>
      </c>
      <c r="B46" s="32" t="s">
        <v>13</v>
      </c>
      <c r="C46" s="32" t="s">
        <v>36</v>
      </c>
      <c r="D46" s="32" t="s">
        <v>297</v>
      </c>
      <c r="E46" s="32" t="s">
        <v>67</v>
      </c>
      <c r="F46" s="32" t="s">
        <v>161</v>
      </c>
      <c r="G46" s="33">
        <v>1.5</v>
      </c>
      <c r="H46" s="33">
        <v>0</v>
      </c>
      <c r="I46" s="26">
        <f t="shared" si="2"/>
        <v>0</v>
      </c>
      <c r="J46" s="16">
        <v>1.6</v>
      </c>
      <c r="K46" s="16"/>
      <c r="L46" s="26">
        <f t="shared" si="3"/>
        <v>1.6</v>
      </c>
      <c r="M46" s="35">
        <v>38.6</v>
      </c>
      <c r="N46" s="16"/>
      <c r="O46" s="26">
        <f t="shared" si="4"/>
        <v>38.6</v>
      </c>
    </row>
    <row r="47" spans="1:15" ht="51" customHeight="1">
      <c r="A47" s="27" t="s">
        <v>38</v>
      </c>
      <c r="B47" s="28" t="s">
        <v>13</v>
      </c>
      <c r="C47" s="28" t="s">
        <v>39</v>
      </c>
      <c r="D47" s="28"/>
      <c r="E47" s="28"/>
      <c r="F47" s="28"/>
      <c r="G47" s="29">
        <f>G48</f>
        <v>2982.4</v>
      </c>
      <c r="H47" s="29">
        <f>H48</f>
        <v>685.8</v>
      </c>
      <c r="I47" s="26">
        <f t="shared" si="2"/>
        <v>22.994903433476395</v>
      </c>
      <c r="J47" s="29">
        <f t="shared" ref="J47:M48" si="16">J48</f>
        <v>2725</v>
      </c>
      <c r="K47" s="29"/>
      <c r="L47" s="26">
        <f t="shared" si="3"/>
        <v>2725</v>
      </c>
      <c r="M47" s="29">
        <f t="shared" si="16"/>
        <v>2725</v>
      </c>
      <c r="N47" s="29"/>
      <c r="O47" s="26">
        <f t="shared" si="4"/>
        <v>2725</v>
      </c>
    </row>
    <row r="48" spans="1:15" ht="24">
      <c r="A48" s="27" t="s">
        <v>16</v>
      </c>
      <c r="B48" s="28" t="s">
        <v>13</v>
      </c>
      <c r="C48" s="28" t="s">
        <v>39</v>
      </c>
      <c r="D48" s="28" t="s">
        <v>294</v>
      </c>
      <c r="E48" s="28"/>
      <c r="F48" s="28"/>
      <c r="G48" s="33">
        <f>G49</f>
        <v>2982.4</v>
      </c>
      <c r="H48" s="33">
        <f>H49</f>
        <v>685.8</v>
      </c>
      <c r="I48" s="26">
        <f t="shared" si="2"/>
        <v>22.994903433476395</v>
      </c>
      <c r="J48" s="33">
        <f t="shared" si="16"/>
        <v>2725</v>
      </c>
      <c r="K48" s="33"/>
      <c r="L48" s="26">
        <f t="shared" si="3"/>
        <v>2725</v>
      </c>
      <c r="M48" s="33">
        <f t="shared" si="16"/>
        <v>2725</v>
      </c>
      <c r="N48" s="33"/>
      <c r="O48" s="26">
        <f t="shared" si="4"/>
        <v>2725</v>
      </c>
    </row>
    <row r="49" spans="1:15">
      <c r="A49" s="27" t="s">
        <v>167</v>
      </c>
      <c r="B49" s="28" t="s">
        <v>13</v>
      </c>
      <c r="C49" s="28" t="s">
        <v>39</v>
      </c>
      <c r="D49" s="28" t="s">
        <v>296</v>
      </c>
      <c r="E49" s="36"/>
      <c r="F49" s="36"/>
      <c r="G49" s="33">
        <f>G50+G53</f>
        <v>2982.4</v>
      </c>
      <c r="H49" s="33">
        <v>685.8</v>
      </c>
      <c r="I49" s="26">
        <f t="shared" si="2"/>
        <v>22.994903433476395</v>
      </c>
      <c r="J49" s="33">
        <f t="shared" ref="J49" si="17">J50+J53</f>
        <v>2725</v>
      </c>
      <c r="K49" s="33"/>
      <c r="L49" s="26">
        <f t="shared" si="3"/>
        <v>2725</v>
      </c>
      <c r="M49" s="33">
        <f t="shared" ref="M49" si="18">M50+M53</f>
        <v>2725</v>
      </c>
      <c r="N49" s="33"/>
      <c r="O49" s="26">
        <f t="shared" si="4"/>
        <v>2725</v>
      </c>
    </row>
    <row r="50" spans="1:15" ht="73.5" customHeight="1">
      <c r="A50" s="31" t="s">
        <v>17</v>
      </c>
      <c r="B50" s="32" t="s">
        <v>13</v>
      </c>
      <c r="C50" s="32" t="s">
        <v>39</v>
      </c>
      <c r="D50" s="32" t="s">
        <v>296</v>
      </c>
      <c r="E50" s="32" t="s">
        <v>18</v>
      </c>
      <c r="F50" s="32"/>
      <c r="G50" s="33">
        <f>G51</f>
        <v>2825</v>
      </c>
      <c r="H50" s="33">
        <f>H51</f>
        <v>685.8</v>
      </c>
      <c r="I50" s="26">
        <f t="shared" si="2"/>
        <v>24.276106194690264</v>
      </c>
      <c r="J50" s="33">
        <f t="shared" ref="J50:M51" si="19">J51</f>
        <v>2725</v>
      </c>
      <c r="K50" s="33"/>
      <c r="L50" s="26">
        <f t="shared" si="3"/>
        <v>2725</v>
      </c>
      <c r="M50" s="33">
        <f t="shared" si="19"/>
        <v>2725</v>
      </c>
      <c r="N50" s="33"/>
      <c r="O50" s="26">
        <f t="shared" si="4"/>
        <v>2725</v>
      </c>
    </row>
    <row r="51" spans="1:15" ht="36">
      <c r="A51" s="31" t="s">
        <v>19</v>
      </c>
      <c r="B51" s="32" t="s">
        <v>13</v>
      </c>
      <c r="C51" s="32" t="s">
        <v>39</v>
      </c>
      <c r="D51" s="32" t="s">
        <v>296</v>
      </c>
      <c r="E51" s="32" t="s">
        <v>20</v>
      </c>
      <c r="F51" s="32"/>
      <c r="G51" s="33">
        <f>G52</f>
        <v>2825</v>
      </c>
      <c r="H51" s="33">
        <f>H52</f>
        <v>685.8</v>
      </c>
      <c r="I51" s="26">
        <f t="shared" si="2"/>
        <v>24.276106194690264</v>
      </c>
      <c r="J51" s="33">
        <f t="shared" si="19"/>
        <v>2725</v>
      </c>
      <c r="K51" s="33"/>
      <c r="L51" s="26">
        <f t="shared" si="3"/>
        <v>2725</v>
      </c>
      <c r="M51" s="33">
        <f t="shared" si="19"/>
        <v>2725</v>
      </c>
      <c r="N51" s="33"/>
      <c r="O51" s="26">
        <f t="shared" si="4"/>
        <v>2725</v>
      </c>
    </row>
    <row r="52" spans="1:15">
      <c r="A52" s="31" t="s">
        <v>8</v>
      </c>
      <c r="B52" s="32" t="s">
        <v>13</v>
      </c>
      <c r="C52" s="32" t="s">
        <v>39</v>
      </c>
      <c r="D52" s="32" t="s">
        <v>296</v>
      </c>
      <c r="E52" s="32" t="s">
        <v>20</v>
      </c>
      <c r="F52" s="32" t="s">
        <v>9</v>
      </c>
      <c r="G52" s="33">
        <v>2825</v>
      </c>
      <c r="H52" s="114">
        <v>685.8</v>
      </c>
      <c r="I52" s="26">
        <f t="shared" si="2"/>
        <v>24.276106194690264</v>
      </c>
      <c r="J52" s="16">
        <v>2725</v>
      </c>
      <c r="K52" s="16"/>
      <c r="L52" s="26">
        <f t="shared" si="3"/>
        <v>2725</v>
      </c>
      <c r="M52" s="35">
        <v>2725</v>
      </c>
      <c r="N52" s="16"/>
      <c r="O52" s="26">
        <f t="shared" si="4"/>
        <v>2725</v>
      </c>
    </row>
    <row r="53" spans="1:15" ht="40.5" customHeight="1">
      <c r="A53" s="31" t="s">
        <v>288</v>
      </c>
      <c r="B53" s="32" t="s">
        <v>13</v>
      </c>
      <c r="C53" s="32" t="s">
        <v>39</v>
      </c>
      <c r="D53" s="32" t="s">
        <v>298</v>
      </c>
      <c r="E53" s="32"/>
      <c r="F53" s="32"/>
      <c r="G53" s="33">
        <f>G54+G57</f>
        <v>157.4</v>
      </c>
      <c r="H53" s="33">
        <f>H54+H57</f>
        <v>0</v>
      </c>
      <c r="I53" s="147" t="e">
        <f t="shared" ref="I53:I59" si="20">G53/H53*100</f>
        <v>#DIV/0!</v>
      </c>
      <c r="J53" s="33">
        <f t="shared" ref="J53" si="21">J54+J57</f>
        <v>0</v>
      </c>
      <c r="K53" s="33"/>
      <c r="L53" s="26">
        <f t="shared" si="3"/>
        <v>0</v>
      </c>
      <c r="M53" s="33">
        <f t="shared" ref="M53" si="22">M54+M57</f>
        <v>0</v>
      </c>
      <c r="N53" s="33"/>
      <c r="O53" s="26">
        <f t="shared" si="4"/>
        <v>0</v>
      </c>
    </row>
    <row r="54" spans="1:15" ht="40.5" customHeight="1">
      <c r="A54" s="31" t="s">
        <v>17</v>
      </c>
      <c r="B54" s="32" t="s">
        <v>13</v>
      </c>
      <c r="C54" s="32" t="s">
        <v>39</v>
      </c>
      <c r="D54" s="32" t="s">
        <v>298</v>
      </c>
      <c r="E54" s="32" t="s">
        <v>18</v>
      </c>
      <c r="F54" s="32"/>
      <c r="G54" s="33">
        <f>G55</f>
        <v>157.4</v>
      </c>
      <c r="H54" s="33">
        <f>H55</f>
        <v>0</v>
      </c>
      <c r="I54" s="147" t="e">
        <f t="shared" si="20"/>
        <v>#DIV/0!</v>
      </c>
      <c r="J54" s="33">
        <f t="shared" ref="J54:M55" si="23">J55</f>
        <v>0</v>
      </c>
      <c r="K54" s="33"/>
      <c r="L54" s="26">
        <f t="shared" si="3"/>
        <v>0</v>
      </c>
      <c r="M54" s="33">
        <f t="shared" si="23"/>
        <v>0</v>
      </c>
      <c r="N54" s="33"/>
      <c r="O54" s="26">
        <f t="shared" si="4"/>
        <v>0</v>
      </c>
    </row>
    <row r="55" spans="1:15" ht="36">
      <c r="A55" s="31" t="s">
        <v>19</v>
      </c>
      <c r="B55" s="32" t="s">
        <v>13</v>
      </c>
      <c r="C55" s="32" t="s">
        <v>39</v>
      </c>
      <c r="D55" s="32" t="s">
        <v>298</v>
      </c>
      <c r="E55" s="32" t="s">
        <v>20</v>
      </c>
      <c r="F55" s="32"/>
      <c r="G55" s="33">
        <f>G56</f>
        <v>157.4</v>
      </c>
      <c r="H55" s="33">
        <f>H56</f>
        <v>0</v>
      </c>
      <c r="I55" s="147" t="e">
        <f t="shared" si="20"/>
        <v>#DIV/0!</v>
      </c>
      <c r="J55" s="33">
        <f t="shared" si="23"/>
        <v>0</v>
      </c>
      <c r="K55" s="33"/>
      <c r="L55" s="26">
        <f t="shared" si="3"/>
        <v>0</v>
      </c>
      <c r="M55" s="33">
        <f t="shared" si="23"/>
        <v>0</v>
      </c>
      <c r="N55" s="33"/>
      <c r="O55" s="26">
        <f t="shared" si="4"/>
        <v>0</v>
      </c>
    </row>
    <row r="56" spans="1:15">
      <c r="A56" s="31" t="s">
        <v>8</v>
      </c>
      <c r="B56" s="32" t="s">
        <v>13</v>
      </c>
      <c r="C56" s="32" t="s">
        <v>39</v>
      </c>
      <c r="D56" s="32" t="s">
        <v>298</v>
      </c>
      <c r="E56" s="32" t="s">
        <v>20</v>
      </c>
      <c r="F56" s="32" t="s">
        <v>9</v>
      </c>
      <c r="G56" s="33">
        <v>157.4</v>
      </c>
      <c r="H56" s="33"/>
      <c r="I56" s="147" t="e">
        <f t="shared" si="20"/>
        <v>#DIV/0!</v>
      </c>
      <c r="J56" s="16"/>
      <c r="K56" s="16"/>
      <c r="L56" s="26">
        <f t="shared" si="3"/>
        <v>0</v>
      </c>
      <c r="M56" s="26"/>
      <c r="N56" s="16"/>
      <c r="O56" s="26">
        <f t="shared" si="4"/>
        <v>0</v>
      </c>
    </row>
    <row r="57" spans="1:15" ht="24" hidden="1">
      <c r="A57" s="31" t="s">
        <v>34</v>
      </c>
      <c r="B57" s="32" t="s">
        <v>13</v>
      </c>
      <c r="C57" s="32" t="s">
        <v>39</v>
      </c>
      <c r="D57" s="32" t="s">
        <v>298</v>
      </c>
      <c r="E57" s="32" t="s">
        <v>25</v>
      </c>
      <c r="F57" s="32"/>
      <c r="G57" s="33">
        <f>G58</f>
        <v>0</v>
      </c>
      <c r="H57" s="33">
        <f>H58</f>
        <v>0</v>
      </c>
      <c r="I57" s="26" t="e">
        <f t="shared" si="20"/>
        <v>#DIV/0!</v>
      </c>
      <c r="J57" s="33">
        <f t="shared" ref="J57:M58" si="24">J58</f>
        <v>0</v>
      </c>
      <c r="K57" s="33"/>
      <c r="L57" s="26">
        <f t="shared" si="3"/>
        <v>0</v>
      </c>
      <c r="M57" s="33">
        <f t="shared" si="24"/>
        <v>0</v>
      </c>
      <c r="N57" s="33"/>
      <c r="O57" s="26">
        <f t="shared" si="4"/>
        <v>0</v>
      </c>
    </row>
    <row r="58" spans="1:15" ht="36" hidden="1">
      <c r="A58" s="31" t="s">
        <v>26</v>
      </c>
      <c r="B58" s="32" t="s">
        <v>13</v>
      </c>
      <c r="C58" s="32" t="s">
        <v>39</v>
      </c>
      <c r="D58" s="32" t="s">
        <v>298</v>
      </c>
      <c r="E58" s="32" t="s">
        <v>27</v>
      </c>
      <c r="F58" s="32"/>
      <c r="G58" s="33">
        <f>G59</f>
        <v>0</v>
      </c>
      <c r="H58" s="33">
        <f>H59</f>
        <v>0</v>
      </c>
      <c r="I58" s="26" t="e">
        <f t="shared" si="20"/>
        <v>#DIV/0!</v>
      </c>
      <c r="J58" s="33">
        <f t="shared" si="24"/>
        <v>0</v>
      </c>
      <c r="K58" s="33"/>
      <c r="L58" s="26">
        <f t="shared" si="3"/>
        <v>0</v>
      </c>
      <c r="M58" s="33">
        <f t="shared" si="24"/>
        <v>0</v>
      </c>
      <c r="N58" s="33"/>
      <c r="O58" s="26">
        <f t="shared" si="4"/>
        <v>0</v>
      </c>
    </row>
    <row r="59" spans="1:15" hidden="1">
      <c r="A59" s="31" t="s">
        <v>8</v>
      </c>
      <c r="B59" s="32" t="s">
        <v>13</v>
      </c>
      <c r="C59" s="32" t="s">
        <v>39</v>
      </c>
      <c r="D59" s="32" t="s">
        <v>298</v>
      </c>
      <c r="E59" s="32" t="s">
        <v>27</v>
      </c>
      <c r="F59" s="32" t="s">
        <v>9</v>
      </c>
      <c r="G59" s="33"/>
      <c r="H59" s="33"/>
      <c r="I59" s="26" t="e">
        <f t="shared" si="20"/>
        <v>#DIV/0!</v>
      </c>
      <c r="J59" s="30"/>
      <c r="K59" s="30"/>
      <c r="L59" s="26">
        <f t="shared" si="3"/>
        <v>0</v>
      </c>
      <c r="M59" s="26"/>
      <c r="N59" s="30"/>
      <c r="O59" s="26">
        <f t="shared" si="4"/>
        <v>0</v>
      </c>
    </row>
    <row r="60" spans="1:15">
      <c r="A60" s="27" t="s">
        <v>41</v>
      </c>
      <c r="B60" s="28" t="s">
        <v>13</v>
      </c>
      <c r="C60" s="28" t="s">
        <v>42</v>
      </c>
      <c r="D60" s="28"/>
      <c r="E60" s="28"/>
      <c r="F60" s="28"/>
      <c r="G60" s="29">
        <f t="shared" ref="G60:H64" si="25">G61</f>
        <v>100</v>
      </c>
      <c r="H60" s="29">
        <f t="shared" si="25"/>
        <v>0</v>
      </c>
      <c r="I60" s="26">
        <f t="shared" si="2"/>
        <v>0</v>
      </c>
      <c r="J60" s="29">
        <f t="shared" ref="J60:M64" si="26">J61</f>
        <v>100</v>
      </c>
      <c r="K60" s="29"/>
      <c r="L60" s="26">
        <f t="shared" si="3"/>
        <v>100</v>
      </c>
      <c r="M60" s="29">
        <f t="shared" si="26"/>
        <v>100</v>
      </c>
      <c r="N60" s="29"/>
      <c r="O60" s="26">
        <f t="shared" si="4"/>
        <v>100</v>
      </c>
    </row>
    <row r="61" spans="1:15" ht="24">
      <c r="A61" s="27" t="s">
        <v>40</v>
      </c>
      <c r="B61" s="28" t="s">
        <v>13</v>
      </c>
      <c r="C61" s="28" t="s">
        <v>42</v>
      </c>
      <c r="D61" s="28" t="s">
        <v>294</v>
      </c>
      <c r="E61" s="28"/>
      <c r="F61" s="28"/>
      <c r="G61" s="33">
        <f t="shared" si="25"/>
        <v>100</v>
      </c>
      <c r="H61" s="33">
        <f t="shared" si="25"/>
        <v>0</v>
      </c>
      <c r="I61" s="26">
        <f t="shared" si="2"/>
        <v>0</v>
      </c>
      <c r="J61" s="33">
        <f t="shared" si="26"/>
        <v>100</v>
      </c>
      <c r="K61" s="33"/>
      <c r="L61" s="26">
        <f t="shared" si="3"/>
        <v>100</v>
      </c>
      <c r="M61" s="33">
        <f t="shared" si="26"/>
        <v>100</v>
      </c>
      <c r="N61" s="33"/>
      <c r="O61" s="26">
        <f t="shared" si="4"/>
        <v>100</v>
      </c>
    </row>
    <row r="62" spans="1:15" ht="24">
      <c r="A62" s="38" t="s">
        <v>168</v>
      </c>
      <c r="B62" s="32" t="s">
        <v>13</v>
      </c>
      <c r="C62" s="32" t="s">
        <v>42</v>
      </c>
      <c r="D62" s="32" t="s">
        <v>299</v>
      </c>
      <c r="E62" s="32" t="s">
        <v>37</v>
      </c>
      <c r="F62" s="32"/>
      <c r="G62" s="33">
        <f t="shared" si="25"/>
        <v>100</v>
      </c>
      <c r="H62" s="33">
        <f t="shared" si="25"/>
        <v>0</v>
      </c>
      <c r="I62" s="26">
        <f t="shared" si="2"/>
        <v>0</v>
      </c>
      <c r="J62" s="33">
        <f t="shared" si="26"/>
        <v>100</v>
      </c>
      <c r="K62" s="33"/>
      <c r="L62" s="26">
        <f t="shared" si="3"/>
        <v>100</v>
      </c>
      <c r="M62" s="33">
        <f t="shared" si="26"/>
        <v>100</v>
      </c>
      <c r="N62" s="33"/>
      <c r="O62" s="26">
        <f t="shared" si="4"/>
        <v>100</v>
      </c>
    </row>
    <row r="63" spans="1:15">
      <c r="A63" s="31" t="s">
        <v>28</v>
      </c>
      <c r="B63" s="32" t="s">
        <v>13</v>
      </c>
      <c r="C63" s="32" t="s">
        <v>42</v>
      </c>
      <c r="D63" s="32" t="s">
        <v>299</v>
      </c>
      <c r="E63" s="32" t="s">
        <v>29</v>
      </c>
      <c r="F63" s="32"/>
      <c r="G63" s="33">
        <f t="shared" si="25"/>
        <v>100</v>
      </c>
      <c r="H63" s="33">
        <f t="shared" si="25"/>
        <v>0</v>
      </c>
      <c r="I63" s="26">
        <f t="shared" si="2"/>
        <v>0</v>
      </c>
      <c r="J63" s="33">
        <f t="shared" si="26"/>
        <v>100</v>
      </c>
      <c r="K63" s="33"/>
      <c r="L63" s="26">
        <f t="shared" si="3"/>
        <v>100</v>
      </c>
      <c r="M63" s="33">
        <f t="shared" si="26"/>
        <v>100</v>
      </c>
      <c r="N63" s="33"/>
      <c r="O63" s="26">
        <f t="shared" si="4"/>
        <v>100</v>
      </c>
    </row>
    <row r="64" spans="1:15">
      <c r="A64" s="31" t="s">
        <v>43</v>
      </c>
      <c r="B64" s="32" t="s">
        <v>13</v>
      </c>
      <c r="C64" s="32" t="s">
        <v>42</v>
      </c>
      <c r="D64" s="32" t="s">
        <v>299</v>
      </c>
      <c r="E64" s="32" t="s">
        <v>44</v>
      </c>
      <c r="F64" s="32"/>
      <c r="G64" s="33">
        <f t="shared" si="25"/>
        <v>100</v>
      </c>
      <c r="H64" s="33">
        <f t="shared" si="25"/>
        <v>0</v>
      </c>
      <c r="I64" s="26">
        <f t="shared" si="2"/>
        <v>0</v>
      </c>
      <c r="J64" s="33">
        <f t="shared" si="26"/>
        <v>100</v>
      </c>
      <c r="K64" s="33"/>
      <c r="L64" s="26">
        <f t="shared" si="3"/>
        <v>100</v>
      </c>
      <c r="M64" s="33">
        <f t="shared" si="26"/>
        <v>100</v>
      </c>
      <c r="N64" s="33"/>
      <c r="O64" s="26">
        <f t="shared" si="4"/>
        <v>100</v>
      </c>
    </row>
    <row r="65" spans="1:15">
      <c r="A65" s="31" t="s">
        <v>8</v>
      </c>
      <c r="B65" s="32" t="s">
        <v>13</v>
      </c>
      <c r="C65" s="32" t="s">
        <v>42</v>
      </c>
      <c r="D65" s="32" t="s">
        <v>299</v>
      </c>
      <c r="E65" s="32" t="s">
        <v>44</v>
      </c>
      <c r="F65" s="32" t="s">
        <v>9</v>
      </c>
      <c r="G65" s="33">
        <v>100</v>
      </c>
      <c r="H65" s="33">
        <v>0</v>
      </c>
      <c r="I65" s="26">
        <f t="shared" si="2"/>
        <v>0</v>
      </c>
      <c r="J65" s="16">
        <v>100</v>
      </c>
      <c r="K65" s="16"/>
      <c r="L65" s="26">
        <f t="shared" si="3"/>
        <v>100</v>
      </c>
      <c r="M65" s="35">
        <v>100</v>
      </c>
      <c r="N65" s="16"/>
      <c r="O65" s="26">
        <f t="shared" si="4"/>
        <v>100</v>
      </c>
    </row>
    <row r="66" spans="1:15" ht="13.5" customHeight="1">
      <c r="A66" s="27" t="s">
        <v>45</v>
      </c>
      <c r="B66" s="28" t="s">
        <v>13</v>
      </c>
      <c r="C66" s="28" t="s">
        <v>46</v>
      </c>
      <c r="D66" s="28"/>
      <c r="E66" s="28"/>
      <c r="F66" s="28"/>
      <c r="G66" s="29">
        <f>G67</f>
        <v>7845.6999999999989</v>
      </c>
      <c r="H66" s="29">
        <f>H67</f>
        <v>1745.4600700000001</v>
      </c>
      <c r="I66" s="26">
        <f t="shared" si="2"/>
        <v>22.247346572007601</v>
      </c>
      <c r="J66" s="29" t="e">
        <f>#REF!+J67</f>
        <v>#REF!</v>
      </c>
      <c r="K66" s="29"/>
      <c r="L66" s="26" t="e">
        <f t="shared" si="3"/>
        <v>#REF!</v>
      </c>
      <c r="M66" s="29" t="e">
        <f>#REF!+M67</f>
        <v>#REF!</v>
      </c>
      <c r="N66" s="29"/>
      <c r="O66" s="26" t="e">
        <f t="shared" si="4"/>
        <v>#REF!</v>
      </c>
    </row>
    <row r="67" spans="1:15" ht="24">
      <c r="A67" s="46" t="s">
        <v>16</v>
      </c>
      <c r="B67" s="28" t="s">
        <v>13</v>
      </c>
      <c r="C67" s="28" t="s">
        <v>46</v>
      </c>
      <c r="D67" s="28" t="s">
        <v>294</v>
      </c>
      <c r="E67" s="28"/>
      <c r="F67" s="28"/>
      <c r="G67" s="29">
        <f>G84+G96+G100+G117+G132+G139+G149+G159+G163+G167+G171+G178+G185</f>
        <v>7845.6999999999989</v>
      </c>
      <c r="H67" s="29">
        <f>H84+H96+H100+H117+H132+H139+H149+H159+H163+H167+H171+H178+H185</f>
        <v>1745.4600700000001</v>
      </c>
      <c r="I67" s="26">
        <f t="shared" ref="I67:I110" si="27">H67/G67*100</f>
        <v>22.247346572007601</v>
      </c>
      <c r="J67" s="29" t="e">
        <f>J84+J96+J100+J117+J132+J139+J149+J159+J163+J167+J171+J178+J185</f>
        <v>#REF!</v>
      </c>
      <c r="K67" s="29"/>
      <c r="L67" s="26" t="e">
        <f t="shared" ref="L67:L111" si="28">J67+K67</f>
        <v>#REF!</v>
      </c>
      <c r="M67" s="29" t="e">
        <f>M84+M96+M100+M117+M132+M139+M149+M159+M163+M167+M171+M178+M185</f>
        <v>#REF!</v>
      </c>
      <c r="N67" s="29"/>
      <c r="O67" s="26" t="e">
        <f t="shared" ref="O67:O111" si="29">M67+N67</f>
        <v>#REF!</v>
      </c>
    </row>
    <row r="68" spans="1:15" ht="36" hidden="1">
      <c r="A68" s="46" t="s">
        <v>228</v>
      </c>
      <c r="B68" s="28" t="s">
        <v>13</v>
      </c>
      <c r="C68" s="28" t="s">
        <v>46</v>
      </c>
      <c r="D68" s="28" t="s">
        <v>229</v>
      </c>
      <c r="E68" s="28"/>
      <c r="F68" s="28"/>
      <c r="G68" s="33">
        <f t="shared" ref="G68:J70" si="30">G69</f>
        <v>0</v>
      </c>
      <c r="H68" s="33"/>
      <c r="I68" s="26" t="e">
        <f t="shared" si="27"/>
        <v>#DIV/0!</v>
      </c>
      <c r="J68" s="33">
        <f t="shared" si="30"/>
        <v>0</v>
      </c>
      <c r="K68" s="33"/>
      <c r="L68" s="26">
        <f t="shared" si="28"/>
        <v>0</v>
      </c>
      <c r="M68" s="35">
        <f>E68+H68</f>
        <v>0</v>
      </c>
      <c r="N68" s="33"/>
      <c r="O68" s="26">
        <f t="shared" si="29"/>
        <v>0</v>
      </c>
    </row>
    <row r="69" spans="1:15" ht="24" hidden="1">
      <c r="A69" s="31" t="s">
        <v>24</v>
      </c>
      <c r="B69" s="32" t="s">
        <v>13</v>
      </c>
      <c r="C69" s="32" t="s">
        <v>46</v>
      </c>
      <c r="D69" s="32" t="s">
        <v>229</v>
      </c>
      <c r="E69" s="32" t="s">
        <v>25</v>
      </c>
      <c r="F69" s="32"/>
      <c r="G69" s="33">
        <f t="shared" si="30"/>
        <v>0</v>
      </c>
      <c r="H69" s="33"/>
      <c r="I69" s="26" t="e">
        <f t="shared" si="27"/>
        <v>#DIV/0!</v>
      </c>
      <c r="J69" s="33">
        <f t="shared" si="30"/>
        <v>0</v>
      </c>
      <c r="K69" s="33"/>
      <c r="L69" s="26">
        <f t="shared" si="28"/>
        <v>0</v>
      </c>
      <c r="M69" s="35">
        <f>E69+H69</f>
        <v>200</v>
      </c>
      <c r="N69" s="33"/>
      <c r="O69" s="26">
        <f t="shared" si="29"/>
        <v>200</v>
      </c>
    </row>
    <row r="70" spans="1:15" ht="36" hidden="1">
      <c r="A70" s="31" t="s">
        <v>26</v>
      </c>
      <c r="B70" s="32" t="s">
        <v>13</v>
      </c>
      <c r="C70" s="32" t="s">
        <v>46</v>
      </c>
      <c r="D70" s="32" t="s">
        <v>229</v>
      </c>
      <c r="E70" s="32" t="s">
        <v>27</v>
      </c>
      <c r="F70" s="32"/>
      <c r="G70" s="33">
        <f t="shared" si="30"/>
        <v>0</v>
      </c>
      <c r="H70" s="33"/>
      <c r="I70" s="26" t="e">
        <f t="shared" si="27"/>
        <v>#DIV/0!</v>
      </c>
      <c r="J70" s="33">
        <f t="shared" si="30"/>
        <v>0</v>
      </c>
      <c r="K70" s="33"/>
      <c r="L70" s="26">
        <f t="shared" si="28"/>
        <v>0</v>
      </c>
      <c r="M70" s="35">
        <f>E70+H70</f>
        <v>240</v>
      </c>
      <c r="N70" s="33"/>
      <c r="O70" s="26">
        <f t="shared" si="29"/>
        <v>240</v>
      </c>
    </row>
    <row r="71" spans="1:15" hidden="1">
      <c r="A71" s="47" t="s">
        <v>10</v>
      </c>
      <c r="B71" s="32" t="s">
        <v>13</v>
      </c>
      <c r="C71" s="32" t="s">
        <v>46</v>
      </c>
      <c r="D71" s="32" t="s">
        <v>229</v>
      </c>
      <c r="E71" s="32" t="s">
        <v>27</v>
      </c>
      <c r="F71" s="32" t="s">
        <v>11</v>
      </c>
      <c r="G71" s="33"/>
      <c r="H71" s="33"/>
      <c r="I71" s="26" t="e">
        <f t="shared" si="27"/>
        <v>#DIV/0!</v>
      </c>
      <c r="J71" s="33"/>
      <c r="K71" s="33"/>
      <c r="L71" s="26">
        <f t="shared" si="28"/>
        <v>0</v>
      </c>
      <c r="M71" s="35">
        <f>E71+H71</f>
        <v>240</v>
      </c>
      <c r="N71" s="33"/>
      <c r="O71" s="26">
        <f t="shared" si="29"/>
        <v>240</v>
      </c>
    </row>
    <row r="72" spans="1:15" ht="60" hidden="1">
      <c r="A72" s="38" t="s">
        <v>48</v>
      </c>
      <c r="B72" s="32" t="s">
        <v>13</v>
      </c>
      <c r="C72" s="32" t="s">
        <v>46</v>
      </c>
      <c r="D72" s="43" t="s">
        <v>179</v>
      </c>
      <c r="E72" s="32"/>
      <c r="F72" s="32"/>
      <c r="G72" s="33">
        <f>G73+G76+G83</f>
        <v>0</v>
      </c>
      <c r="H72" s="33"/>
      <c r="I72" s="26" t="e">
        <f t="shared" si="27"/>
        <v>#DIV/0!</v>
      </c>
      <c r="J72" s="33">
        <f>J73+J76+J83</f>
        <v>0</v>
      </c>
      <c r="K72" s="33"/>
      <c r="L72" s="26">
        <f t="shared" si="28"/>
        <v>0</v>
      </c>
      <c r="M72" s="33">
        <f>M73+M76+M83</f>
        <v>0</v>
      </c>
      <c r="N72" s="33"/>
      <c r="O72" s="26">
        <f t="shared" si="29"/>
        <v>0</v>
      </c>
    </row>
    <row r="73" spans="1:15" ht="23.25" hidden="1" customHeight="1">
      <c r="A73" s="31" t="s">
        <v>34</v>
      </c>
      <c r="B73" s="32" t="s">
        <v>13</v>
      </c>
      <c r="C73" s="32" t="s">
        <v>46</v>
      </c>
      <c r="D73" s="43" t="s">
        <v>179</v>
      </c>
      <c r="E73" s="32" t="s">
        <v>25</v>
      </c>
      <c r="F73" s="32"/>
      <c r="G73" s="33">
        <f>G74</f>
        <v>0</v>
      </c>
      <c r="H73" s="33"/>
      <c r="I73" s="26" t="e">
        <f t="shared" si="27"/>
        <v>#DIV/0!</v>
      </c>
      <c r="J73" s="33">
        <f t="shared" ref="J73:M74" si="31">J74</f>
        <v>0</v>
      </c>
      <c r="K73" s="33"/>
      <c r="L73" s="26">
        <f t="shared" si="28"/>
        <v>0</v>
      </c>
      <c r="M73" s="33">
        <f t="shared" si="31"/>
        <v>0</v>
      </c>
      <c r="N73" s="33"/>
      <c r="O73" s="26">
        <f t="shared" si="29"/>
        <v>0</v>
      </c>
    </row>
    <row r="74" spans="1:15" ht="36" hidden="1">
      <c r="A74" s="31" t="s">
        <v>26</v>
      </c>
      <c r="B74" s="32" t="s">
        <v>13</v>
      </c>
      <c r="C74" s="32" t="s">
        <v>46</v>
      </c>
      <c r="D74" s="43" t="s">
        <v>179</v>
      </c>
      <c r="E74" s="32" t="s">
        <v>27</v>
      </c>
      <c r="F74" s="32"/>
      <c r="G74" s="33">
        <f>G75</f>
        <v>0</v>
      </c>
      <c r="H74" s="33"/>
      <c r="I74" s="26" t="e">
        <f t="shared" si="27"/>
        <v>#DIV/0!</v>
      </c>
      <c r="J74" s="33">
        <f t="shared" si="31"/>
        <v>0</v>
      </c>
      <c r="K74" s="33"/>
      <c r="L74" s="26">
        <f t="shared" si="28"/>
        <v>0</v>
      </c>
      <c r="M74" s="33">
        <f t="shared" si="31"/>
        <v>0</v>
      </c>
      <c r="N74" s="33"/>
      <c r="O74" s="26">
        <f t="shared" si="29"/>
        <v>0</v>
      </c>
    </row>
    <row r="75" spans="1:15" hidden="1">
      <c r="A75" s="31" t="s">
        <v>8</v>
      </c>
      <c r="B75" s="32" t="s">
        <v>13</v>
      </c>
      <c r="C75" s="32" t="s">
        <v>46</v>
      </c>
      <c r="D75" s="43" t="s">
        <v>179</v>
      </c>
      <c r="E75" s="32" t="s">
        <v>27</v>
      </c>
      <c r="F75" s="32" t="s">
        <v>9</v>
      </c>
      <c r="G75" s="33"/>
      <c r="H75" s="33"/>
      <c r="I75" s="26" t="e">
        <f t="shared" si="27"/>
        <v>#DIV/0!</v>
      </c>
      <c r="J75" s="16"/>
      <c r="K75" s="16"/>
      <c r="L75" s="26">
        <f t="shared" si="28"/>
        <v>0</v>
      </c>
      <c r="M75" s="35"/>
      <c r="N75" s="16"/>
      <c r="O75" s="26">
        <f t="shared" si="29"/>
        <v>0</v>
      </c>
    </row>
    <row r="76" spans="1:15" ht="24" hidden="1">
      <c r="A76" s="31" t="s">
        <v>98</v>
      </c>
      <c r="B76" s="32" t="s">
        <v>13</v>
      </c>
      <c r="C76" s="32" t="s">
        <v>46</v>
      </c>
      <c r="D76" s="43" t="s">
        <v>179</v>
      </c>
      <c r="E76" s="32" t="s">
        <v>99</v>
      </c>
      <c r="F76" s="32"/>
      <c r="G76" s="33">
        <f>G79+G78</f>
        <v>0</v>
      </c>
      <c r="H76" s="33"/>
      <c r="I76" s="26" t="e">
        <f t="shared" si="27"/>
        <v>#DIV/0!</v>
      </c>
      <c r="J76" s="33">
        <f t="shared" ref="J76" si="32">J79+J78</f>
        <v>0</v>
      </c>
      <c r="K76" s="33"/>
      <c r="L76" s="26">
        <f t="shared" si="28"/>
        <v>0</v>
      </c>
      <c r="M76" s="33">
        <f t="shared" ref="M76" si="33">M79+M78</f>
        <v>0</v>
      </c>
      <c r="N76" s="33"/>
      <c r="O76" s="26">
        <f t="shared" si="29"/>
        <v>0</v>
      </c>
    </row>
    <row r="77" spans="1:15" ht="28.5" hidden="1" customHeight="1">
      <c r="A77" s="31" t="s">
        <v>103</v>
      </c>
      <c r="B77" s="32" t="s">
        <v>13</v>
      </c>
      <c r="C77" s="32" t="s">
        <v>46</v>
      </c>
      <c r="D77" s="43" t="s">
        <v>179</v>
      </c>
      <c r="E77" s="32" t="s">
        <v>101</v>
      </c>
      <c r="F77" s="32"/>
      <c r="G77" s="33">
        <f>G78</f>
        <v>0</v>
      </c>
      <c r="H77" s="33"/>
      <c r="I77" s="26" t="e">
        <f t="shared" si="27"/>
        <v>#DIV/0!</v>
      </c>
      <c r="J77" s="33">
        <f t="shared" ref="J77:M77" si="34">J78</f>
        <v>0</v>
      </c>
      <c r="K77" s="33"/>
      <c r="L77" s="26">
        <f t="shared" si="28"/>
        <v>0</v>
      </c>
      <c r="M77" s="33">
        <f t="shared" si="34"/>
        <v>0</v>
      </c>
      <c r="N77" s="33"/>
      <c r="O77" s="26">
        <f t="shared" si="29"/>
        <v>0</v>
      </c>
    </row>
    <row r="78" spans="1:15" hidden="1">
      <c r="A78" s="31" t="s">
        <v>8</v>
      </c>
      <c r="B78" s="32" t="s">
        <v>13</v>
      </c>
      <c r="C78" s="32" t="s">
        <v>46</v>
      </c>
      <c r="D78" s="43" t="s">
        <v>179</v>
      </c>
      <c r="E78" s="32" t="s">
        <v>101</v>
      </c>
      <c r="F78" s="32" t="s">
        <v>9</v>
      </c>
      <c r="G78" s="33"/>
      <c r="H78" s="33"/>
      <c r="I78" s="26" t="e">
        <f t="shared" si="27"/>
        <v>#DIV/0!</v>
      </c>
      <c r="J78" s="33"/>
      <c r="K78" s="33"/>
      <c r="L78" s="26">
        <f t="shared" si="28"/>
        <v>0</v>
      </c>
      <c r="M78" s="33"/>
      <c r="N78" s="33"/>
      <c r="O78" s="26">
        <f t="shared" si="29"/>
        <v>0</v>
      </c>
    </row>
    <row r="79" spans="1:15" hidden="1">
      <c r="A79" s="31" t="s">
        <v>246</v>
      </c>
      <c r="B79" s="32" t="s">
        <v>13</v>
      </c>
      <c r="C79" s="32" t="s">
        <v>46</v>
      </c>
      <c r="D79" s="43" t="s">
        <v>179</v>
      </c>
      <c r="E79" s="32" t="s">
        <v>247</v>
      </c>
      <c r="F79" s="32"/>
      <c r="G79" s="33">
        <f>G80</f>
        <v>0</v>
      </c>
      <c r="H79" s="33"/>
      <c r="I79" s="26" t="e">
        <f t="shared" si="27"/>
        <v>#DIV/0!</v>
      </c>
      <c r="J79" s="33">
        <f t="shared" ref="J79:M79" si="35">J80</f>
        <v>0</v>
      </c>
      <c r="K79" s="33"/>
      <c r="L79" s="26">
        <f t="shared" si="28"/>
        <v>0</v>
      </c>
      <c r="M79" s="33">
        <f t="shared" si="35"/>
        <v>0</v>
      </c>
      <c r="N79" s="33"/>
      <c r="O79" s="26">
        <f t="shared" si="29"/>
        <v>0</v>
      </c>
    </row>
    <row r="80" spans="1:15" hidden="1">
      <c r="A80" s="31" t="s">
        <v>8</v>
      </c>
      <c r="B80" s="32" t="s">
        <v>13</v>
      </c>
      <c r="C80" s="32" t="s">
        <v>46</v>
      </c>
      <c r="D80" s="43" t="s">
        <v>179</v>
      </c>
      <c r="E80" s="32" t="s">
        <v>247</v>
      </c>
      <c r="F80" s="32" t="s">
        <v>9</v>
      </c>
      <c r="G80" s="33"/>
      <c r="H80" s="33"/>
      <c r="I80" s="26" t="e">
        <f t="shared" si="27"/>
        <v>#DIV/0!</v>
      </c>
      <c r="J80" s="16"/>
      <c r="K80" s="16"/>
      <c r="L80" s="26">
        <f t="shared" si="28"/>
        <v>0</v>
      </c>
      <c r="M80" s="35"/>
      <c r="N80" s="16"/>
      <c r="O80" s="26">
        <f t="shared" si="29"/>
        <v>0</v>
      </c>
    </row>
    <row r="81" spans="1:15" hidden="1">
      <c r="A81" s="31" t="s">
        <v>28</v>
      </c>
      <c r="B81" s="32" t="s">
        <v>13</v>
      </c>
      <c r="C81" s="32" t="s">
        <v>46</v>
      </c>
      <c r="D81" s="43" t="s">
        <v>179</v>
      </c>
      <c r="E81" s="32" t="s">
        <v>29</v>
      </c>
      <c r="F81" s="32"/>
      <c r="G81" s="33">
        <f>G82</f>
        <v>0</v>
      </c>
      <c r="H81" s="33"/>
      <c r="I81" s="26" t="e">
        <f t="shared" si="27"/>
        <v>#DIV/0!</v>
      </c>
      <c r="J81" s="33">
        <f t="shared" ref="J81:M82" si="36">J82</f>
        <v>0</v>
      </c>
      <c r="K81" s="33"/>
      <c r="L81" s="26">
        <f t="shared" si="28"/>
        <v>0</v>
      </c>
      <c r="M81" s="33">
        <f t="shared" si="36"/>
        <v>0</v>
      </c>
      <c r="N81" s="33"/>
      <c r="O81" s="26">
        <f t="shared" si="29"/>
        <v>0</v>
      </c>
    </row>
    <row r="82" spans="1:15" ht="15.75" hidden="1" customHeight="1">
      <c r="A82" s="31" t="s">
        <v>30</v>
      </c>
      <c r="B82" s="32" t="s">
        <v>13</v>
      </c>
      <c r="C82" s="32" t="s">
        <v>46</v>
      </c>
      <c r="D82" s="43" t="s">
        <v>179</v>
      </c>
      <c r="E82" s="32" t="s">
        <v>31</v>
      </c>
      <c r="F82" s="32"/>
      <c r="G82" s="33">
        <f>G83</f>
        <v>0</v>
      </c>
      <c r="H82" s="33"/>
      <c r="I82" s="26" t="e">
        <f t="shared" si="27"/>
        <v>#DIV/0!</v>
      </c>
      <c r="J82" s="33">
        <f t="shared" si="36"/>
        <v>0</v>
      </c>
      <c r="K82" s="33"/>
      <c r="L82" s="26">
        <f t="shared" si="28"/>
        <v>0</v>
      </c>
      <c r="M82" s="33">
        <f t="shared" si="36"/>
        <v>0</v>
      </c>
      <c r="N82" s="33"/>
      <c r="O82" s="26">
        <f t="shared" si="29"/>
        <v>0</v>
      </c>
    </row>
    <row r="83" spans="1:15" hidden="1">
      <c r="A83" s="31" t="s">
        <v>84</v>
      </c>
      <c r="B83" s="32" t="s">
        <v>13</v>
      </c>
      <c r="C83" s="32" t="s">
        <v>46</v>
      </c>
      <c r="D83" s="43" t="s">
        <v>179</v>
      </c>
      <c r="E83" s="32" t="s">
        <v>31</v>
      </c>
      <c r="F83" s="32" t="s">
        <v>9</v>
      </c>
      <c r="G83" s="33"/>
      <c r="H83" s="33"/>
      <c r="I83" s="26" t="e">
        <f t="shared" si="27"/>
        <v>#DIV/0!</v>
      </c>
      <c r="J83" s="16"/>
      <c r="K83" s="16"/>
      <c r="L83" s="26">
        <f t="shared" si="28"/>
        <v>0</v>
      </c>
      <c r="M83" s="35"/>
      <c r="N83" s="16"/>
      <c r="O83" s="26">
        <f t="shared" si="29"/>
        <v>0</v>
      </c>
    </row>
    <row r="84" spans="1:15" ht="60">
      <c r="A84" s="38" t="s">
        <v>48</v>
      </c>
      <c r="B84" s="32" t="s">
        <v>13</v>
      </c>
      <c r="C84" s="32" t="s">
        <v>46</v>
      </c>
      <c r="D84" s="43" t="s">
        <v>300</v>
      </c>
      <c r="E84" s="32"/>
      <c r="F84" s="32"/>
      <c r="G84" s="33">
        <f>G85+G88+G93</f>
        <v>395</v>
      </c>
      <c r="H84" s="33">
        <f>H85+H88+H93</f>
        <v>10.15</v>
      </c>
      <c r="I84" s="26">
        <f t="shared" si="27"/>
        <v>2.5696202531645569</v>
      </c>
      <c r="J84" s="33">
        <f t="shared" ref="J84" si="37">J85+J88+J93</f>
        <v>250</v>
      </c>
      <c r="K84" s="33"/>
      <c r="L84" s="26">
        <f t="shared" si="28"/>
        <v>250</v>
      </c>
      <c r="M84" s="33">
        <f t="shared" ref="M84" si="38">M85+M88+M93</f>
        <v>250</v>
      </c>
      <c r="N84" s="33"/>
      <c r="O84" s="26">
        <f t="shared" si="29"/>
        <v>250</v>
      </c>
    </row>
    <row r="85" spans="1:15" ht="29.25" customHeight="1">
      <c r="A85" s="31" t="s">
        <v>34</v>
      </c>
      <c r="B85" s="32" t="s">
        <v>13</v>
      </c>
      <c r="C85" s="32" t="s">
        <v>46</v>
      </c>
      <c r="D85" s="43" t="s">
        <v>300</v>
      </c>
      <c r="E85" s="32" t="s">
        <v>25</v>
      </c>
      <c r="F85" s="32"/>
      <c r="G85" s="33">
        <f>G86</f>
        <v>359.4</v>
      </c>
      <c r="H85" s="33">
        <f>H86</f>
        <v>0</v>
      </c>
      <c r="I85" s="26">
        <f t="shared" si="27"/>
        <v>0</v>
      </c>
      <c r="J85" s="33">
        <f t="shared" ref="J85:M86" si="39">J86</f>
        <v>230</v>
      </c>
      <c r="K85" s="33"/>
      <c r="L85" s="26">
        <f t="shared" si="28"/>
        <v>230</v>
      </c>
      <c r="M85" s="33">
        <f t="shared" si="39"/>
        <v>230</v>
      </c>
      <c r="N85" s="33"/>
      <c r="O85" s="26">
        <f t="shared" si="29"/>
        <v>230</v>
      </c>
    </row>
    <row r="86" spans="1:15" ht="36">
      <c r="A86" s="31" t="s">
        <v>26</v>
      </c>
      <c r="B86" s="32" t="s">
        <v>13</v>
      </c>
      <c r="C86" s="32" t="s">
        <v>46</v>
      </c>
      <c r="D86" s="43" t="s">
        <v>300</v>
      </c>
      <c r="E86" s="32" t="s">
        <v>27</v>
      </c>
      <c r="F86" s="32"/>
      <c r="G86" s="33">
        <f>G87</f>
        <v>359.4</v>
      </c>
      <c r="H86" s="33">
        <f>H87</f>
        <v>0</v>
      </c>
      <c r="I86" s="26">
        <f t="shared" si="27"/>
        <v>0</v>
      </c>
      <c r="J86" s="33">
        <f t="shared" si="39"/>
        <v>230</v>
      </c>
      <c r="K86" s="33"/>
      <c r="L86" s="26">
        <f t="shared" si="28"/>
        <v>230</v>
      </c>
      <c r="M86" s="33">
        <f t="shared" si="39"/>
        <v>230</v>
      </c>
      <c r="N86" s="33"/>
      <c r="O86" s="26">
        <f t="shared" si="29"/>
        <v>230</v>
      </c>
    </row>
    <row r="87" spans="1:15">
      <c r="A87" s="31" t="s">
        <v>8</v>
      </c>
      <c r="B87" s="32" t="s">
        <v>13</v>
      </c>
      <c r="C87" s="32" t="s">
        <v>46</v>
      </c>
      <c r="D87" s="43" t="s">
        <v>300</v>
      </c>
      <c r="E87" s="32" t="s">
        <v>27</v>
      </c>
      <c r="F87" s="32" t="s">
        <v>9</v>
      </c>
      <c r="G87" s="33">
        <v>359.4</v>
      </c>
      <c r="H87" s="33"/>
      <c r="I87" s="26">
        <f t="shared" si="27"/>
        <v>0</v>
      </c>
      <c r="J87" s="16">
        <v>230</v>
      </c>
      <c r="K87" s="16"/>
      <c r="L87" s="26">
        <f t="shared" si="28"/>
        <v>230</v>
      </c>
      <c r="M87" s="35">
        <v>230</v>
      </c>
      <c r="N87" s="16"/>
      <c r="O87" s="26">
        <f t="shared" si="29"/>
        <v>230</v>
      </c>
    </row>
    <row r="88" spans="1:15" ht="24">
      <c r="A88" s="31" t="s">
        <v>98</v>
      </c>
      <c r="B88" s="32" t="s">
        <v>13</v>
      </c>
      <c r="C88" s="32" t="s">
        <v>46</v>
      </c>
      <c r="D88" s="43" t="s">
        <v>300</v>
      </c>
      <c r="E88" s="32" t="s">
        <v>99</v>
      </c>
      <c r="F88" s="32"/>
      <c r="G88" s="33">
        <f>G89+G91</f>
        <v>30.35</v>
      </c>
      <c r="H88" s="33">
        <f>H89+H91</f>
        <v>10.15</v>
      </c>
      <c r="I88" s="26">
        <f t="shared" si="27"/>
        <v>33.443163097199339</v>
      </c>
      <c r="J88" s="33">
        <f t="shared" ref="J88" si="40">J89+J91</f>
        <v>20</v>
      </c>
      <c r="K88" s="33"/>
      <c r="L88" s="26">
        <f t="shared" si="28"/>
        <v>20</v>
      </c>
      <c r="M88" s="33">
        <f t="shared" ref="M88" si="41">M89+M91</f>
        <v>20</v>
      </c>
      <c r="N88" s="33"/>
      <c r="O88" s="26">
        <f t="shared" si="29"/>
        <v>20</v>
      </c>
    </row>
    <row r="89" spans="1:15" ht="36">
      <c r="A89" s="31" t="s">
        <v>103</v>
      </c>
      <c r="B89" s="32" t="s">
        <v>13</v>
      </c>
      <c r="C89" s="32" t="s">
        <v>46</v>
      </c>
      <c r="D89" s="43" t="s">
        <v>300</v>
      </c>
      <c r="E89" s="32" t="s">
        <v>101</v>
      </c>
      <c r="F89" s="32"/>
      <c r="G89" s="33">
        <f>G90</f>
        <v>20</v>
      </c>
      <c r="H89" s="33">
        <f>H90</f>
        <v>3.25</v>
      </c>
      <c r="I89" s="26">
        <f t="shared" si="27"/>
        <v>16.25</v>
      </c>
      <c r="J89" s="33">
        <f t="shared" ref="J89:M89" si="42">J90</f>
        <v>20</v>
      </c>
      <c r="K89" s="33"/>
      <c r="L89" s="26">
        <f t="shared" si="28"/>
        <v>20</v>
      </c>
      <c r="M89" s="33">
        <f t="shared" si="42"/>
        <v>20</v>
      </c>
      <c r="N89" s="33"/>
      <c r="O89" s="26">
        <f t="shared" si="29"/>
        <v>20</v>
      </c>
    </row>
    <row r="90" spans="1:15">
      <c r="A90" s="31" t="s">
        <v>8</v>
      </c>
      <c r="B90" s="32" t="s">
        <v>13</v>
      </c>
      <c r="C90" s="32" t="s">
        <v>46</v>
      </c>
      <c r="D90" s="43" t="s">
        <v>300</v>
      </c>
      <c r="E90" s="32" t="s">
        <v>101</v>
      </c>
      <c r="F90" s="32" t="s">
        <v>9</v>
      </c>
      <c r="G90" s="33">
        <v>20</v>
      </c>
      <c r="H90" s="114">
        <v>3.25</v>
      </c>
      <c r="I90" s="26">
        <f t="shared" si="27"/>
        <v>16.25</v>
      </c>
      <c r="J90" s="16">
        <v>20</v>
      </c>
      <c r="K90" s="16"/>
      <c r="L90" s="26">
        <f t="shared" si="28"/>
        <v>20</v>
      </c>
      <c r="M90" s="35">
        <v>20</v>
      </c>
      <c r="N90" s="16"/>
      <c r="O90" s="26">
        <f t="shared" si="29"/>
        <v>20</v>
      </c>
    </row>
    <row r="91" spans="1:15">
      <c r="A91" s="31" t="s">
        <v>246</v>
      </c>
      <c r="B91" s="32" t="s">
        <v>13</v>
      </c>
      <c r="C91" s="32" t="s">
        <v>46</v>
      </c>
      <c r="D91" s="43" t="s">
        <v>300</v>
      </c>
      <c r="E91" s="32" t="s">
        <v>247</v>
      </c>
      <c r="F91" s="32"/>
      <c r="G91" s="33">
        <f>G92</f>
        <v>10.35</v>
      </c>
      <c r="H91" s="33">
        <f>H92</f>
        <v>6.9</v>
      </c>
      <c r="I91" s="26">
        <f>G91/H91*100</f>
        <v>149.99999999999997</v>
      </c>
      <c r="J91" s="33">
        <f t="shared" ref="J91:M91" si="43">J92</f>
        <v>0</v>
      </c>
      <c r="K91" s="33"/>
      <c r="L91" s="26">
        <f t="shared" si="28"/>
        <v>0</v>
      </c>
      <c r="M91" s="33">
        <f t="shared" si="43"/>
        <v>0</v>
      </c>
      <c r="N91" s="33"/>
      <c r="O91" s="26">
        <f t="shared" si="29"/>
        <v>0</v>
      </c>
    </row>
    <row r="92" spans="1:15">
      <c r="A92" s="31" t="s">
        <v>8</v>
      </c>
      <c r="B92" s="32" t="s">
        <v>13</v>
      </c>
      <c r="C92" s="32" t="s">
        <v>46</v>
      </c>
      <c r="D92" s="43" t="s">
        <v>300</v>
      </c>
      <c r="E92" s="32" t="s">
        <v>247</v>
      </c>
      <c r="F92" s="32" t="s">
        <v>9</v>
      </c>
      <c r="G92" s="33">
        <v>10.35</v>
      </c>
      <c r="H92" s="114">
        <v>6.9</v>
      </c>
      <c r="I92" s="26">
        <f>G92/H92*100</f>
        <v>149.99999999999997</v>
      </c>
      <c r="J92" s="16"/>
      <c r="K92" s="16"/>
      <c r="L92" s="26">
        <f t="shared" si="28"/>
        <v>0</v>
      </c>
      <c r="M92" s="35"/>
      <c r="N92" s="16"/>
      <c r="O92" s="26">
        <f t="shared" si="29"/>
        <v>0</v>
      </c>
    </row>
    <row r="93" spans="1:15">
      <c r="A93" s="31" t="s">
        <v>28</v>
      </c>
      <c r="B93" s="32" t="s">
        <v>13</v>
      </c>
      <c r="C93" s="32" t="s">
        <v>46</v>
      </c>
      <c r="D93" s="43" t="s">
        <v>300</v>
      </c>
      <c r="E93" s="32" t="s">
        <v>29</v>
      </c>
      <c r="F93" s="32"/>
      <c r="G93" s="33">
        <f>G94</f>
        <v>5.25</v>
      </c>
      <c r="H93" s="33">
        <f>H94</f>
        <v>0</v>
      </c>
      <c r="I93" s="26" t="e">
        <f t="shared" ref="I93:I95" si="44">G93/H93*100</f>
        <v>#DIV/0!</v>
      </c>
      <c r="J93" s="33">
        <f>J94</f>
        <v>0</v>
      </c>
      <c r="K93" s="33"/>
      <c r="L93" s="26">
        <f t="shared" si="28"/>
        <v>0</v>
      </c>
      <c r="M93" s="33">
        <f>M94</f>
        <v>0</v>
      </c>
      <c r="N93" s="33"/>
      <c r="O93" s="26">
        <f t="shared" si="29"/>
        <v>0</v>
      </c>
    </row>
    <row r="94" spans="1:15" ht="12.75" customHeight="1">
      <c r="A94" s="31" t="s">
        <v>30</v>
      </c>
      <c r="B94" s="32" t="s">
        <v>13</v>
      </c>
      <c r="C94" s="32" t="s">
        <v>46</v>
      </c>
      <c r="D94" s="43" t="s">
        <v>300</v>
      </c>
      <c r="E94" s="32" t="s">
        <v>31</v>
      </c>
      <c r="F94" s="32"/>
      <c r="G94" s="33">
        <f>G95</f>
        <v>5.25</v>
      </c>
      <c r="H94" s="33">
        <f>H95</f>
        <v>0</v>
      </c>
      <c r="I94" s="26" t="e">
        <f t="shared" si="44"/>
        <v>#DIV/0!</v>
      </c>
      <c r="J94" s="33">
        <f t="shared" ref="J94:M94" si="45">J95</f>
        <v>0</v>
      </c>
      <c r="K94" s="33"/>
      <c r="L94" s="26">
        <f t="shared" si="28"/>
        <v>0</v>
      </c>
      <c r="M94" s="33">
        <f t="shared" si="45"/>
        <v>0</v>
      </c>
      <c r="N94" s="33"/>
      <c r="O94" s="26">
        <f t="shared" si="29"/>
        <v>0</v>
      </c>
    </row>
    <row r="95" spans="1:15">
      <c r="A95" s="31" t="s">
        <v>84</v>
      </c>
      <c r="B95" s="32" t="s">
        <v>13</v>
      </c>
      <c r="C95" s="32" t="s">
        <v>46</v>
      </c>
      <c r="D95" s="43" t="s">
        <v>300</v>
      </c>
      <c r="E95" s="32" t="s">
        <v>31</v>
      </c>
      <c r="F95" s="32" t="s">
        <v>9</v>
      </c>
      <c r="G95" s="33">
        <v>5.25</v>
      </c>
      <c r="H95" s="33"/>
      <c r="I95" s="26" t="e">
        <f t="shared" si="44"/>
        <v>#DIV/0!</v>
      </c>
      <c r="J95" s="16"/>
      <c r="K95" s="16"/>
      <c r="L95" s="26">
        <f t="shared" si="28"/>
        <v>0</v>
      </c>
      <c r="M95" s="35"/>
      <c r="N95" s="16"/>
      <c r="O95" s="26">
        <f t="shared" si="29"/>
        <v>0</v>
      </c>
    </row>
    <row r="96" spans="1:15" ht="36">
      <c r="A96" s="48" t="s">
        <v>49</v>
      </c>
      <c r="B96" s="28" t="s">
        <v>13</v>
      </c>
      <c r="C96" s="28" t="s">
        <v>46</v>
      </c>
      <c r="D96" s="49" t="s">
        <v>301</v>
      </c>
      <c r="E96" s="28"/>
      <c r="F96" s="28"/>
      <c r="G96" s="29">
        <f t="shared" ref="G96:H98" si="46">G97</f>
        <v>160</v>
      </c>
      <c r="H96" s="29">
        <f t="shared" si="46"/>
        <v>0</v>
      </c>
      <c r="I96" s="26">
        <f t="shared" si="27"/>
        <v>0</v>
      </c>
      <c r="J96" s="33">
        <f t="shared" ref="J96:M98" si="47">J97</f>
        <v>160</v>
      </c>
      <c r="K96" s="33"/>
      <c r="L96" s="26">
        <f t="shared" si="28"/>
        <v>160</v>
      </c>
      <c r="M96" s="33">
        <f t="shared" si="47"/>
        <v>160</v>
      </c>
      <c r="N96" s="33"/>
      <c r="O96" s="26">
        <f t="shared" si="29"/>
        <v>160</v>
      </c>
    </row>
    <row r="97" spans="1:15" ht="27" customHeight="1">
      <c r="A97" s="31" t="s">
        <v>34</v>
      </c>
      <c r="B97" s="32" t="s">
        <v>13</v>
      </c>
      <c r="C97" s="32" t="s">
        <v>46</v>
      </c>
      <c r="D97" s="43" t="s">
        <v>301</v>
      </c>
      <c r="E97" s="32" t="s">
        <v>25</v>
      </c>
      <c r="F97" s="32"/>
      <c r="G97" s="33">
        <f t="shared" si="46"/>
        <v>160</v>
      </c>
      <c r="H97" s="33">
        <f t="shared" si="46"/>
        <v>0</v>
      </c>
      <c r="I97" s="26">
        <f t="shared" si="27"/>
        <v>0</v>
      </c>
      <c r="J97" s="33">
        <f t="shared" si="47"/>
        <v>160</v>
      </c>
      <c r="K97" s="33"/>
      <c r="L97" s="26">
        <f t="shared" si="28"/>
        <v>160</v>
      </c>
      <c r="M97" s="33">
        <f t="shared" si="47"/>
        <v>160</v>
      </c>
      <c r="N97" s="33"/>
      <c r="O97" s="26">
        <f t="shared" si="29"/>
        <v>160</v>
      </c>
    </row>
    <row r="98" spans="1:15" ht="36">
      <c r="A98" s="31" t="s">
        <v>26</v>
      </c>
      <c r="B98" s="32" t="s">
        <v>13</v>
      </c>
      <c r="C98" s="32" t="s">
        <v>46</v>
      </c>
      <c r="D98" s="43" t="s">
        <v>301</v>
      </c>
      <c r="E98" s="32" t="s">
        <v>27</v>
      </c>
      <c r="F98" s="32"/>
      <c r="G98" s="33">
        <f t="shared" si="46"/>
        <v>160</v>
      </c>
      <c r="H98" s="33">
        <f t="shared" si="46"/>
        <v>0</v>
      </c>
      <c r="I98" s="26">
        <f t="shared" si="27"/>
        <v>0</v>
      </c>
      <c r="J98" s="33">
        <f t="shared" si="47"/>
        <v>160</v>
      </c>
      <c r="K98" s="33"/>
      <c r="L98" s="26">
        <f t="shared" si="28"/>
        <v>160</v>
      </c>
      <c r="M98" s="33">
        <f t="shared" si="47"/>
        <v>160</v>
      </c>
      <c r="N98" s="33"/>
      <c r="O98" s="26">
        <f t="shared" si="29"/>
        <v>160</v>
      </c>
    </row>
    <row r="99" spans="1:15">
      <c r="A99" s="31" t="s">
        <v>8</v>
      </c>
      <c r="B99" s="32" t="s">
        <v>13</v>
      </c>
      <c r="C99" s="32" t="s">
        <v>46</v>
      </c>
      <c r="D99" s="43" t="s">
        <v>301</v>
      </c>
      <c r="E99" s="32" t="s">
        <v>27</v>
      </c>
      <c r="F99" s="32" t="s">
        <v>9</v>
      </c>
      <c r="G99" s="33">
        <v>160</v>
      </c>
      <c r="H99" s="33"/>
      <c r="I99" s="26">
        <f t="shared" si="27"/>
        <v>0</v>
      </c>
      <c r="J99" s="16">
        <v>160</v>
      </c>
      <c r="K99" s="16"/>
      <c r="L99" s="26">
        <f t="shared" si="28"/>
        <v>160</v>
      </c>
      <c r="M99" s="35">
        <v>160</v>
      </c>
      <c r="N99" s="16"/>
      <c r="O99" s="26">
        <f t="shared" si="29"/>
        <v>160</v>
      </c>
    </row>
    <row r="100" spans="1:15" ht="36">
      <c r="A100" s="27" t="s">
        <v>180</v>
      </c>
      <c r="B100" s="28" t="s">
        <v>13</v>
      </c>
      <c r="C100" s="28" t="s">
        <v>46</v>
      </c>
      <c r="D100" s="49" t="s">
        <v>302</v>
      </c>
      <c r="E100" s="28"/>
      <c r="F100" s="28"/>
      <c r="G100" s="33">
        <f t="shared" ref="G100:H102" si="48">G101</f>
        <v>157.19999999999999</v>
      </c>
      <c r="H100" s="33">
        <f t="shared" si="48"/>
        <v>15</v>
      </c>
      <c r="I100" s="26">
        <f t="shared" si="27"/>
        <v>9.5419847328244281</v>
      </c>
      <c r="J100" s="33">
        <f t="shared" ref="J100:M102" si="49">J101</f>
        <v>100</v>
      </c>
      <c r="K100" s="33"/>
      <c r="L100" s="26">
        <f t="shared" si="28"/>
        <v>100</v>
      </c>
      <c r="M100" s="33">
        <f t="shared" si="49"/>
        <v>100</v>
      </c>
      <c r="N100" s="33"/>
      <c r="O100" s="26">
        <f t="shared" si="29"/>
        <v>100</v>
      </c>
    </row>
    <row r="101" spans="1:15" ht="27.75" customHeight="1">
      <c r="A101" s="31" t="s">
        <v>34</v>
      </c>
      <c r="B101" s="32" t="s">
        <v>13</v>
      </c>
      <c r="C101" s="32" t="s">
        <v>46</v>
      </c>
      <c r="D101" s="43" t="s">
        <v>302</v>
      </c>
      <c r="E101" s="32" t="s">
        <v>25</v>
      </c>
      <c r="F101" s="32"/>
      <c r="G101" s="33">
        <f t="shared" si="48"/>
        <v>157.19999999999999</v>
      </c>
      <c r="H101" s="33">
        <f t="shared" si="48"/>
        <v>15</v>
      </c>
      <c r="I101" s="26">
        <f t="shared" si="27"/>
        <v>9.5419847328244281</v>
      </c>
      <c r="J101" s="33">
        <f t="shared" si="49"/>
        <v>100</v>
      </c>
      <c r="K101" s="33"/>
      <c r="L101" s="26">
        <f t="shared" si="28"/>
        <v>100</v>
      </c>
      <c r="M101" s="33">
        <f t="shared" si="49"/>
        <v>100</v>
      </c>
      <c r="N101" s="33"/>
      <c r="O101" s="26">
        <f t="shared" si="29"/>
        <v>100</v>
      </c>
    </row>
    <row r="102" spans="1:15" ht="36">
      <c r="A102" s="31" t="s">
        <v>26</v>
      </c>
      <c r="B102" s="32" t="s">
        <v>13</v>
      </c>
      <c r="C102" s="32" t="s">
        <v>46</v>
      </c>
      <c r="D102" s="43" t="s">
        <v>302</v>
      </c>
      <c r="E102" s="32" t="s">
        <v>27</v>
      </c>
      <c r="F102" s="32"/>
      <c r="G102" s="33">
        <f t="shared" si="48"/>
        <v>157.19999999999999</v>
      </c>
      <c r="H102" s="33">
        <f t="shared" si="48"/>
        <v>15</v>
      </c>
      <c r="I102" s="26">
        <f t="shared" si="27"/>
        <v>9.5419847328244281</v>
      </c>
      <c r="J102" s="33">
        <f t="shared" si="49"/>
        <v>100</v>
      </c>
      <c r="K102" s="33"/>
      <c r="L102" s="26">
        <f t="shared" si="28"/>
        <v>100</v>
      </c>
      <c r="M102" s="33">
        <f t="shared" si="49"/>
        <v>100</v>
      </c>
      <c r="N102" s="33"/>
      <c r="O102" s="26">
        <f t="shared" si="29"/>
        <v>100</v>
      </c>
    </row>
    <row r="103" spans="1:15">
      <c r="A103" s="31" t="s">
        <v>8</v>
      </c>
      <c r="B103" s="32" t="s">
        <v>13</v>
      </c>
      <c r="C103" s="32" t="s">
        <v>46</v>
      </c>
      <c r="D103" s="43" t="s">
        <v>302</v>
      </c>
      <c r="E103" s="32" t="s">
        <v>27</v>
      </c>
      <c r="F103" s="32" t="s">
        <v>9</v>
      </c>
      <c r="G103" s="33">
        <v>157.19999999999999</v>
      </c>
      <c r="H103" s="114">
        <v>15</v>
      </c>
      <c r="I103" s="26">
        <f t="shared" si="27"/>
        <v>9.5419847328244281</v>
      </c>
      <c r="J103" s="16">
        <v>100</v>
      </c>
      <c r="K103" s="16"/>
      <c r="L103" s="26">
        <f t="shared" si="28"/>
        <v>100</v>
      </c>
      <c r="M103" s="35">
        <v>100</v>
      </c>
      <c r="N103" s="16"/>
      <c r="O103" s="26">
        <f t="shared" si="29"/>
        <v>100</v>
      </c>
    </row>
    <row r="104" spans="1:15" ht="48" hidden="1">
      <c r="A104" s="39" t="s">
        <v>182</v>
      </c>
      <c r="B104" s="40" t="s">
        <v>13</v>
      </c>
      <c r="C104" s="40" t="s">
        <v>46</v>
      </c>
      <c r="D104" s="41" t="s">
        <v>181</v>
      </c>
      <c r="E104" s="40"/>
      <c r="F104" s="40"/>
      <c r="G104" s="42">
        <f>G105+G111+G116+G110</f>
        <v>0</v>
      </c>
      <c r="H104" s="42"/>
      <c r="I104" s="26" t="e">
        <f t="shared" si="27"/>
        <v>#DIV/0!</v>
      </c>
      <c r="J104" s="42">
        <f>J105+J111+J116</f>
        <v>0</v>
      </c>
      <c r="K104" s="42"/>
      <c r="L104" s="26">
        <f t="shared" si="28"/>
        <v>0</v>
      </c>
      <c r="M104" s="42">
        <f t="shared" ref="M104" si="50">M105+M111+M116</f>
        <v>0</v>
      </c>
      <c r="N104" s="42"/>
      <c r="O104" s="26">
        <f t="shared" si="29"/>
        <v>0</v>
      </c>
    </row>
    <row r="105" spans="1:15" ht="74.25" hidden="1" customHeight="1">
      <c r="A105" s="31" t="s">
        <v>17</v>
      </c>
      <c r="B105" s="32" t="s">
        <v>13</v>
      </c>
      <c r="C105" s="32" t="s">
        <v>46</v>
      </c>
      <c r="D105" s="43" t="s">
        <v>181</v>
      </c>
      <c r="E105" s="32" t="s">
        <v>18</v>
      </c>
      <c r="F105" s="32"/>
      <c r="G105" s="33">
        <f>G106</f>
        <v>0</v>
      </c>
      <c r="H105" s="33"/>
      <c r="I105" s="26" t="e">
        <f t="shared" si="27"/>
        <v>#DIV/0!</v>
      </c>
      <c r="J105" s="33">
        <f t="shared" ref="J105:M106" si="51">J106</f>
        <v>0</v>
      </c>
      <c r="K105" s="33"/>
      <c r="L105" s="26">
        <f t="shared" si="28"/>
        <v>0</v>
      </c>
      <c r="M105" s="33">
        <f t="shared" si="51"/>
        <v>0</v>
      </c>
      <c r="N105" s="33"/>
      <c r="O105" s="26">
        <f t="shared" si="29"/>
        <v>0</v>
      </c>
    </row>
    <row r="106" spans="1:15" ht="36" hidden="1">
      <c r="A106" s="31" t="s">
        <v>19</v>
      </c>
      <c r="B106" s="32" t="s">
        <v>13</v>
      </c>
      <c r="C106" s="32" t="s">
        <v>46</v>
      </c>
      <c r="D106" s="43" t="s">
        <v>181</v>
      </c>
      <c r="E106" s="32" t="s">
        <v>20</v>
      </c>
      <c r="F106" s="32"/>
      <c r="G106" s="33">
        <f>G107</f>
        <v>0</v>
      </c>
      <c r="H106" s="33"/>
      <c r="I106" s="26" t="e">
        <f t="shared" si="27"/>
        <v>#DIV/0!</v>
      </c>
      <c r="J106" s="33">
        <f t="shared" si="51"/>
        <v>0</v>
      </c>
      <c r="K106" s="33"/>
      <c r="L106" s="26">
        <f t="shared" si="28"/>
        <v>0</v>
      </c>
      <c r="M106" s="33">
        <f t="shared" si="51"/>
        <v>0</v>
      </c>
      <c r="N106" s="33"/>
      <c r="O106" s="26">
        <f t="shared" si="29"/>
        <v>0</v>
      </c>
    </row>
    <row r="107" spans="1:15" hidden="1">
      <c r="A107" s="31" t="s">
        <v>8</v>
      </c>
      <c r="B107" s="32" t="s">
        <v>13</v>
      </c>
      <c r="C107" s="32" t="s">
        <v>46</v>
      </c>
      <c r="D107" s="43" t="s">
        <v>181</v>
      </c>
      <c r="E107" s="32" t="s">
        <v>20</v>
      </c>
      <c r="F107" s="32" t="s">
        <v>9</v>
      </c>
      <c r="G107" s="34"/>
      <c r="H107" s="34"/>
      <c r="I107" s="26" t="e">
        <f t="shared" si="27"/>
        <v>#DIV/0!</v>
      </c>
      <c r="J107" s="16"/>
      <c r="K107" s="16"/>
      <c r="L107" s="26">
        <f t="shared" si="28"/>
        <v>0</v>
      </c>
      <c r="M107" s="35"/>
      <c r="N107" s="16"/>
      <c r="O107" s="26">
        <f t="shared" si="29"/>
        <v>0</v>
      </c>
    </row>
    <row r="108" spans="1:15" ht="24" hidden="1">
      <c r="A108" s="31" t="s">
        <v>98</v>
      </c>
      <c r="B108" s="32" t="s">
        <v>13</v>
      </c>
      <c r="C108" s="32" t="s">
        <v>46</v>
      </c>
      <c r="D108" s="43" t="s">
        <v>181</v>
      </c>
      <c r="E108" s="32" t="s">
        <v>99</v>
      </c>
      <c r="F108" s="32"/>
      <c r="G108" s="34">
        <f>G109</f>
        <v>0</v>
      </c>
      <c r="H108" s="34"/>
      <c r="I108" s="26" t="e">
        <f t="shared" si="27"/>
        <v>#DIV/0!</v>
      </c>
      <c r="J108" s="16"/>
      <c r="K108" s="16"/>
      <c r="L108" s="26">
        <f t="shared" si="28"/>
        <v>0</v>
      </c>
      <c r="M108" s="35"/>
      <c r="N108" s="16"/>
      <c r="O108" s="26">
        <f t="shared" si="29"/>
        <v>0</v>
      </c>
    </row>
    <row r="109" spans="1:15" ht="36" hidden="1">
      <c r="A109" s="31" t="s">
        <v>103</v>
      </c>
      <c r="B109" s="32" t="s">
        <v>13</v>
      </c>
      <c r="C109" s="32" t="s">
        <v>46</v>
      </c>
      <c r="D109" s="43" t="s">
        <v>181</v>
      </c>
      <c r="E109" s="32" t="s">
        <v>101</v>
      </c>
      <c r="F109" s="32"/>
      <c r="G109" s="34">
        <f>G110</f>
        <v>0</v>
      </c>
      <c r="H109" s="34"/>
      <c r="I109" s="26" t="e">
        <f t="shared" si="27"/>
        <v>#DIV/0!</v>
      </c>
      <c r="J109" s="16"/>
      <c r="K109" s="16"/>
      <c r="L109" s="26">
        <f t="shared" si="28"/>
        <v>0</v>
      </c>
      <c r="M109" s="35"/>
      <c r="N109" s="16"/>
      <c r="O109" s="26">
        <f t="shared" si="29"/>
        <v>0</v>
      </c>
    </row>
    <row r="110" spans="1:15" hidden="1">
      <c r="A110" s="31" t="s">
        <v>8</v>
      </c>
      <c r="B110" s="32" t="s">
        <v>13</v>
      </c>
      <c r="C110" s="32" t="s">
        <v>46</v>
      </c>
      <c r="D110" s="43" t="s">
        <v>181</v>
      </c>
      <c r="E110" s="32" t="s">
        <v>101</v>
      </c>
      <c r="F110" s="32" t="s">
        <v>9</v>
      </c>
      <c r="G110" s="34"/>
      <c r="H110" s="34"/>
      <c r="I110" s="26" t="e">
        <f t="shared" si="27"/>
        <v>#DIV/0!</v>
      </c>
      <c r="J110" s="16"/>
      <c r="K110" s="16"/>
      <c r="L110" s="26">
        <f t="shared" si="28"/>
        <v>0</v>
      </c>
      <c r="M110" s="35"/>
      <c r="N110" s="16"/>
      <c r="O110" s="26">
        <f t="shared" si="29"/>
        <v>0</v>
      </c>
    </row>
    <row r="111" spans="1:15" ht="24" hidden="1" customHeight="1">
      <c r="A111" s="31" t="s">
        <v>34</v>
      </c>
      <c r="B111" s="32" t="s">
        <v>13</v>
      </c>
      <c r="C111" s="32" t="s">
        <v>46</v>
      </c>
      <c r="D111" s="43" t="s">
        <v>181</v>
      </c>
      <c r="E111" s="32" t="s">
        <v>25</v>
      </c>
      <c r="F111" s="32"/>
      <c r="G111" s="33">
        <f>G112</f>
        <v>0</v>
      </c>
      <c r="H111" s="33"/>
      <c r="I111" s="26" t="e">
        <f t="shared" ref="I111:I169" si="52">H111/G111*100</f>
        <v>#DIV/0!</v>
      </c>
      <c r="J111" s="33">
        <f t="shared" ref="J111:M112" si="53">J112</f>
        <v>0</v>
      </c>
      <c r="K111" s="33"/>
      <c r="L111" s="26">
        <f t="shared" si="28"/>
        <v>0</v>
      </c>
      <c r="M111" s="33">
        <f t="shared" si="53"/>
        <v>0</v>
      </c>
      <c r="N111" s="33"/>
      <c r="O111" s="26">
        <f t="shared" si="29"/>
        <v>0</v>
      </c>
    </row>
    <row r="112" spans="1:15" ht="36" hidden="1">
      <c r="A112" s="31" t="s">
        <v>26</v>
      </c>
      <c r="B112" s="32" t="s">
        <v>13</v>
      </c>
      <c r="C112" s="32" t="s">
        <v>46</v>
      </c>
      <c r="D112" s="43" t="s">
        <v>181</v>
      </c>
      <c r="E112" s="32" t="s">
        <v>27</v>
      </c>
      <c r="F112" s="32"/>
      <c r="G112" s="33">
        <f>G113</f>
        <v>0</v>
      </c>
      <c r="H112" s="33"/>
      <c r="I112" s="26" t="e">
        <f t="shared" si="52"/>
        <v>#DIV/0!</v>
      </c>
      <c r="J112" s="33">
        <f t="shared" si="53"/>
        <v>0</v>
      </c>
      <c r="K112" s="33"/>
      <c r="L112" s="26">
        <f t="shared" ref="L112:L170" si="54">J112+K112</f>
        <v>0</v>
      </c>
      <c r="M112" s="33">
        <f t="shared" si="53"/>
        <v>0</v>
      </c>
      <c r="N112" s="33"/>
      <c r="O112" s="26">
        <f t="shared" ref="O112:O170" si="55">M112+N112</f>
        <v>0</v>
      </c>
    </row>
    <row r="113" spans="1:15" hidden="1">
      <c r="A113" s="31" t="s">
        <v>8</v>
      </c>
      <c r="B113" s="32" t="s">
        <v>13</v>
      </c>
      <c r="C113" s="32" t="s">
        <v>46</v>
      </c>
      <c r="D113" s="43" t="s">
        <v>181</v>
      </c>
      <c r="E113" s="32" t="s">
        <v>27</v>
      </c>
      <c r="F113" s="32" t="s">
        <v>9</v>
      </c>
      <c r="G113" s="34"/>
      <c r="H113" s="34"/>
      <c r="I113" s="26" t="e">
        <f t="shared" si="52"/>
        <v>#DIV/0!</v>
      </c>
      <c r="J113" s="16"/>
      <c r="K113" s="16"/>
      <c r="L113" s="26">
        <f t="shared" si="54"/>
        <v>0</v>
      </c>
      <c r="M113" s="35"/>
      <c r="N113" s="16"/>
      <c r="O113" s="26">
        <f t="shared" si="55"/>
        <v>0</v>
      </c>
    </row>
    <row r="114" spans="1:15" hidden="1">
      <c r="A114" s="31" t="s">
        <v>28</v>
      </c>
      <c r="B114" s="32" t="s">
        <v>13</v>
      </c>
      <c r="C114" s="32" t="s">
        <v>46</v>
      </c>
      <c r="D114" s="43" t="s">
        <v>181</v>
      </c>
      <c r="E114" s="32" t="s">
        <v>29</v>
      </c>
      <c r="F114" s="32"/>
      <c r="G114" s="33">
        <f>G115</f>
        <v>0</v>
      </c>
      <c r="H114" s="33"/>
      <c r="I114" s="26" t="e">
        <f t="shared" si="52"/>
        <v>#DIV/0!</v>
      </c>
      <c r="J114" s="33">
        <f t="shared" ref="J114:M115" si="56">J115</f>
        <v>0</v>
      </c>
      <c r="K114" s="33"/>
      <c r="L114" s="26">
        <f t="shared" si="54"/>
        <v>0</v>
      </c>
      <c r="M114" s="33">
        <f t="shared" si="56"/>
        <v>0</v>
      </c>
      <c r="N114" s="33"/>
      <c r="O114" s="26">
        <f t="shared" si="55"/>
        <v>0</v>
      </c>
    </row>
    <row r="115" spans="1:15" ht="13.5" hidden="1" customHeight="1">
      <c r="A115" s="31" t="s">
        <v>30</v>
      </c>
      <c r="B115" s="32" t="s">
        <v>13</v>
      </c>
      <c r="C115" s="32" t="s">
        <v>46</v>
      </c>
      <c r="D115" s="43" t="s">
        <v>181</v>
      </c>
      <c r="E115" s="32" t="s">
        <v>31</v>
      </c>
      <c r="F115" s="32"/>
      <c r="G115" s="33">
        <f>G116</f>
        <v>0</v>
      </c>
      <c r="H115" s="33"/>
      <c r="I115" s="26" t="e">
        <f t="shared" si="52"/>
        <v>#DIV/0!</v>
      </c>
      <c r="J115" s="33">
        <f t="shared" si="56"/>
        <v>0</v>
      </c>
      <c r="K115" s="33"/>
      <c r="L115" s="26">
        <f t="shared" si="54"/>
        <v>0</v>
      </c>
      <c r="M115" s="33">
        <f t="shared" si="56"/>
        <v>0</v>
      </c>
      <c r="N115" s="33"/>
      <c r="O115" s="26">
        <f t="shared" si="55"/>
        <v>0</v>
      </c>
    </row>
    <row r="116" spans="1:15" hidden="1">
      <c r="A116" s="31" t="s">
        <v>84</v>
      </c>
      <c r="B116" s="32" t="s">
        <v>13</v>
      </c>
      <c r="C116" s="32" t="s">
        <v>46</v>
      </c>
      <c r="D116" s="43" t="s">
        <v>181</v>
      </c>
      <c r="E116" s="32" t="s">
        <v>31</v>
      </c>
      <c r="F116" s="32" t="s">
        <v>9</v>
      </c>
      <c r="G116" s="34"/>
      <c r="H116" s="34"/>
      <c r="I116" s="26" t="e">
        <f t="shared" si="52"/>
        <v>#DIV/0!</v>
      </c>
      <c r="J116" s="16"/>
      <c r="K116" s="16"/>
      <c r="L116" s="26">
        <f t="shared" si="54"/>
        <v>0</v>
      </c>
      <c r="M116" s="35"/>
      <c r="N116" s="16"/>
      <c r="O116" s="26">
        <f t="shared" si="55"/>
        <v>0</v>
      </c>
    </row>
    <row r="117" spans="1:15" ht="37.5" customHeight="1">
      <c r="A117" s="39" t="s">
        <v>182</v>
      </c>
      <c r="B117" s="40" t="s">
        <v>13</v>
      </c>
      <c r="C117" s="40" t="s">
        <v>46</v>
      </c>
      <c r="D117" s="41" t="s">
        <v>303</v>
      </c>
      <c r="E117" s="40"/>
      <c r="F117" s="40"/>
      <c r="G117" s="34">
        <f>G118+G121+G124+G127</f>
        <v>4305.2</v>
      </c>
      <c r="H117" s="34">
        <f>H118+H121+H124+H127</f>
        <v>1051.1815999999999</v>
      </c>
      <c r="I117" s="26">
        <f t="shared" si="52"/>
        <v>24.416556722103504</v>
      </c>
      <c r="J117" s="34">
        <f>J118+J121+J124+J127</f>
        <v>4486.7</v>
      </c>
      <c r="K117" s="34"/>
      <c r="L117" s="26">
        <f t="shared" si="54"/>
        <v>4486.7</v>
      </c>
      <c r="M117" s="34">
        <f t="shared" ref="M117" si="57">M118+M121+M124+M127</f>
        <v>4486.7</v>
      </c>
      <c r="N117" s="34"/>
      <c r="O117" s="26">
        <f t="shared" si="55"/>
        <v>4486.7</v>
      </c>
    </row>
    <row r="118" spans="1:15" ht="73.5" customHeight="1">
      <c r="A118" s="31" t="s">
        <v>17</v>
      </c>
      <c r="B118" s="32" t="s">
        <v>13</v>
      </c>
      <c r="C118" s="32" t="s">
        <v>46</v>
      </c>
      <c r="D118" s="43" t="s">
        <v>303</v>
      </c>
      <c r="E118" s="32" t="s">
        <v>18</v>
      </c>
      <c r="F118" s="32"/>
      <c r="G118" s="34">
        <f>G119</f>
        <v>2082</v>
      </c>
      <c r="H118" s="34">
        <f>H119</f>
        <v>528.19480999999996</v>
      </c>
      <c r="I118" s="26">
        <f t="shared" si="52"/>
        <v>25.369587415946203</v>
      </c>
      <c r="J118" s="34">
        <f t="shared" ref="J118:M119" si="58">J119</f>
        <v>2167</v>
      </c>
      <c r="K118" s="34"/>
      <c r="L118" s="26">
        <f t="shared" si="54"/>
        <v>2167</v>
      </c>
      <c r="M118" s="34">
        <f t="shared" si="58"/>
        <v>2167</v>
      </c>
      <c r="N118" s="34"/>
      <c r="O118" s="26">
        <f t="shared" si="55"/>
        <v>2167</v>
      </c>
    </row>
    <row r="119" spans="1:15" ht="36">
      <c r="A119" s="31" t="s">
        <v>19</v>
      </c>
      <c r="B119" s="32" t="s">
        <v>13</v>
      </c>
      <c r="C119" s="32" t="s">
        <v>46</v>
      </c>
      <c r="D119" s="43" t="s">
        <v>303</v>
      </c>
      <c r="E119" s="32" t="s">
        <v>20</v>
      </c>
      <c r="F119" s="32"/>
      <c r="G119" s="34">
        <f>G120</f>
        <v>2082</v>
      </c>
      <c r="H119" s="34">
        <f>H120</f>
        <v>528.19480999999996</v>
      </c>
      <c r="I119" s="26">
        <f t="shared" si="52"/>
        <v>25.369587415946203</v>
      </c>
      <c r="J119" s="34">
        <f t="shared" si="58"/>
        <v>2167</v>
      </c>
      <c r="K119" s="34"/>
      <c r="L119" s="26">
        <f t="shared" si="54"/>
        <v>2167</v>
      </c>
      <c r="M119" s="34">
        <f t="shared" si="58"/>
        <v>2167</v>
      </c>
      <c r="N119" s="34"/>
      <c r="O119" s="26">
        <f t="shared" si="55"/>
        <v>2167</v>
      </c>
    </row>
    <row r="120" spans="1:15">
      <c r="A120" s="31" t="s">
        <v>8</v>
      </c>
      <c r="B120" s="32" t="s">
        <v>13</v>
      </c>
      <c r="C120" s="32" t="s">
        <v>46</v>
      </c>
      <c r="D120" s="43" t="s">
        <v>303</v>
      </c>
      <c r="E120" s="32" t="s">
        <v>20</v>
      </c>
      <c r="F120" s="32" t="s">
        <v>9</v>
      </c>
      <c r="G120" s="34">
        <v>2082</v>
      </c>
      <c r="H120" s="138">
        <v>528.19480999999996</v>
      </c>
      <c r="I120" s="26">
        <f t="shared" si="52"/>
        <v>25.369587415946203</v>
      </c>
      <c r="J120" s="16">
        <v>2167</v>
      </c>
      <c r="K120" s="16"/>
      <c r="L120" s="26">
        <f t="shared" si="54"/>
        <v>2167</v>
      </c>
      <c r="M120" s="35">
        <v>2167</v>
      </c>
      <c r="N120" s="16"/>
      <c r="O120" s="26">
        <f t="shared" si="55"/>
        <v>2167</v>
      </c>
    </row>
    <row r="121" spans="1:15" ht="24" hidden="1">
      <c r="A121" s="31" t="s">
        <v>98</v>
      </c>
      <c r="B121" s="32" t="s">
        <v>13</v>
      </c>
      <c r="C121" s="32" t="s">
        <v>46</v>
      </c>
      <c r="D121" s="43" t="s">
        <v>303</v>
      </c>
      <c r="E121" s="32" t="s">
        <v>99</v>
      </c>
      <c r="F121" s="32"/>
      <c r="G121" s="34">
        <f>G122</f>
        <v>0</v>
      </c>
      <c r="H121" s="34"/>
      <c r="I121" s="26" t="e">
        <f t="shared" si="52"/>
        <v>#DIV/0!</v>
      </c>
      <c r="J121" s="34">
        <f t="shared" ref="J121:M122" si="59">J122</f>
        <v>0</v>
      </c>
      <c r="K121" s="34"/>
      <c r="L121" s="26">
        <f t="shared" si="54"/>
        <v>0</v>
      </c>
      <c r="M121" s="34">
        <f t="shared" si="59"/>
        <v>0</v>
      </c>
      <c r="N121" s="34"/>
      <c r="O121" s="26">
        <f t="shared" si="55"/>
        <v>0</v>
      </c>
    </row>
    <row r="122" spans="1:15" ht="36" hidden="1">
      <c r="A122" s="31" t="s">
        <v>103</v>
      </c>
      <c r="B122" s="32" t="s">
        <v>13</v>
      </c>
      <c r="C122" s="32" t="s">
        <v>46</v>
      </c>
      <c r="D122" s="43" t="s">
        <v>303</v>
      </c>
      <c r="E122" s="32" t="s">
        <v>101</v>
      </c>
      <c r="F122" s="32"/>
      <c r="G122" s="34">
        <f>G123</f>
        <v>0</v>
      </c>
      <c r="H122" s="34"/>
      <c r="I122" s="26" t="e">
        <f t="shared" si="52"/>
        <v>#DIV/0!</v>
      </c>
      <c r="J122" s="34">
        <f t="shared" si="59"/>
        <v>0</v>
      </c>
      <c r="K122" s="34"/>
      <c r="L122" s="26">
        <f t="shared" si="54"/>
        <v>0</v>
      </c>
      <c r="M122" s="34">
        <f t="shared" si="59"/>
        <v>0</v>
      </c>
      <c r="N122" s="34"/>
      <c r="O122" s="26">
        <f t="shared" si="55"/>
        <v>0</v>
      </c>
    </row>
    <row r="123" spans="1:15" hidden="1">
      <c r="A123" s="31" t="s">
        <v>8</v>
      </c>
      <c r="B123" s="32" t="s">
        <v>13</v>
      </c>
      <c r="C123" s="32" t="s">
        <v>46</v>
      </c>
      <c r="D123" s="43" t="s">
        <v>303</v>
      </c>
      <c r="E123" s="32" t="s">
        <v>101</v>
      </c>
      <c r="F123" s="32" t="s">
        <v>9</v>
      </c>
      <c r="G123" s="34"/>
      <c r="H123" s="34"/>
      <c r="I123" s="26" t="e">
        <f t="shared" si="52"/>
        <v>#DIV/0!</v>
      </c>
      <c r="J123" s="16"/>
      <c r="K123" s="16"/>
      <c r="L123" s="26">
        <f t="shared" si="54"/>
        <v>0</v>
      </c>
      <c r="M123" s="35"/>
      <c r="N123" s="16"/>
      <c r="O123" s="26">
        <f t="shared" si="55"/>
        <v>0</v>
      </c>
    </row>
    <row r="124" spans="1:15" ht="26.25" customHeight="1">
      <c r="A124" s="31" t="s">
        <v>34</v>
      </c>
      <c r="B124" s="32" t="s">
        <v>13</v>
      </c>
      <c r="C124" s="32" t="s">
        <v>46</v>
      </c>
      <c r="D124" s="43" t="s">
        <v>303</v>
      </c>
      <c r="E124" s="32" t="s">
        <v>25</v>
      </c>
      <c r="F124" s="32"/>
      <c r="G124" s="34">
        <f>G125</f>
        <v>2173.1999999999998</v>
      </c>
      <c r="H124" s="34">
        <f>H125</f>
        <v>519.98679000000004</v>
      </c>
      <c r="I124" s="26">
        <f t="shared" si="52"/>
        <v>23.927240474875763</v>
      </c>
      <c r="J124" s="34">
        <f t="shared" ref="J124:M125" si="60">J125</f>
        <v>2269.6999999999998</v>
      </c>
      <c r="K124" s="34"/>
      <c r="L124" s="26">
        <f t="shared" si="54"/>
        <v>2269.6999999999998</v>
      </c>
      <c r="M124" s="34">
        <f t="shared" si="60"/>
        <v>2269.6999999999998</v>
      </c>
      <c r="N124" s="34"/>
      <c r="O124" s="26">
        <f t="shared" si="55"/>
        <v>2269.6999999999998</v>
      </c>
    </row>
    <row r="125" spans="1:15" ht="36">
      <c r="A125" s="31" t="s">
        <v>26</v>
      </c>
      <c r="B125" s="32" t="s">
        <v>13</v>
      </c>
      <c r="C125" s="32" t="s">
        <v>46</v>
      </c>
      <c r="D125" s="43" t="s">
        <v>303</v>
      </c>
      <c r="E125" s="32" t="s">
        <v>27</v>
      </c>
      <c r="F125" s="32"/>
      <c r="G125" s="34">
        <f>G126</f>
        <v>2173.1999999999998</v>
      </c>
      <c r="H125" s="34">
        <f>H126</f>
        <v>519.98679000000004</v>
      </c>
      <c r="I125" s="26">
        <f t="shared" si="52"/>
        <v>23.927240474875763</v>
      </c>
      <c r="J125" s="34">
        <f t="shared" si="60"/>
        <v>2269.6999999999998</v>
      </c>
      <c r="K125" s="34"/>
      <c r="L125" s="26">
        <f t="shared" si="54"/>
        <v>2269.6999999999998</v>
      </c>
      <c r="M125" s="34">
        <f t="shared" si="60"/>
        <v>2269.6999999999998</v>
      </c>
      <c r="N125" s="34"/>
      <c r="O125" s="26">
        <f t="shared" si="55"/>
        <v>2269.6999999999998</v>
      </c>
    </row>
    <row r="126" spans="1:15">
      <c r="A126" s="31" t="s">
        <v>8</v>
      </c>
      <c r="B126" s="32" t="s">
        <v>13</v>
      </c>
      <c r="C126" s="32" t="s">
        <v>46</v>
      </c>
      <c r="D126" s="43" t="s">
        <v>303</v>
      </c>
      <c r="E126" s="32" t="s">
        <v>27</v>
      </c>
      <c r="F126" s="32" t="s">
        <v>9</v>
      </c>
      <c r="G126" s="34">
        <v>2173.1999999999998</v>
      </c>
      <c r="H126" s="138">
        <v>519.98679000000004</v>
      </c>
      <c r="I126" s="26">
        <f t="shared" si="52"/>
        <v>23.927240474875763</v>
      </c>
      <c r="J126" s="16">
        <v>2269.6999999999998</v>
      </c>
      <c r="K126" s="16"/>
      <c r="L126" s="26">
        <f t="shared" si="54"/>
        <v>2269.6999999999998</v>
      </c>
      <c r="M126" s="35">
        <v>2269.6999999999998</v>
      </c>
      <c r="N126" s="16"/>
      <c r="O126" s="26">
        <f t="shared" si="55"/>
        <v>2269.6999999999998</v>
      </c>
    </row>
    <row r="127" spans="1:15">
      <c r="A127" s="31" t="s">
        <v>28</v>
      </c>
      <c r="B127" s="32" t="s">
        <v>13</v>
      </c>
      <c r="C127" s="32" t="s">
        <v>46</v>
      </c>
      <c r="D127" s="43" t="s">
        <v>303</v>
      </c>
      <c r="E127" s="32" t="s">
        <v>29</v>
      </c>
      <c r="F127" s="32"/>
      <c r="G127" s="34">
        <f>G130+G128</f>
        <v>50</v>
      </c>
      <c r="H127" s="34">
        <f>H130+H128</f>
        <v>3</v>
      </c>
      <c r="I127" s="26">
        <f t="shared" si="52"/>
        <v>6</v>
      </c>
      <c r="J127" s="34">
        <f>J130</f>
        <v>50</v>
      </c>
      <c r="K127" s="34"/>
      <c r="L127" s="26">
        <f t="shared" si="54"/>
        <v>50</v>
      </c>
      <c r="M127" s="34">
        <f>M130</f>
        <v>50</v>
      </c>
      <c r="N127" s="34"/>
      <c r="O127" s="26">
        <f t="shared" si="55"/>
        <v>50</v>
      </c>
    </row>
    <row r="128" spans="1:15">
      <c r="A128" s="31" t="s">
        <v>483</v>
      </c>
      <c r="B128" s="32" t="s">
        <v>13</v>
      </c>
      <c r="C128" s="32" t="s">
        <v>46</v>
      </c>
      <c r="D128" s="43" t="s">
        <v>303</v>
      </c>
      <c r="E128" s="32" t="s">
        <v>482</v>
      </c>
      <c r="F128" s="32"/>
      <c r="G128" s="34">
        <f>G129</f>
        <v>3</v>
      </c>
      <c r="H128" s="34">
        <f>H129</f>
        <v>3</v>
      </c>
      <c r="I128" s="26">
        <f t="shared" si="52"/>
        <v>100</v>
      </c>
      <c r="J128" s="34"/>
      <c r="K128" s="34"/>
      <c r="L128" s="26"/>
      <c r="M128" s="34"/>
      <c r="N128" s="34"/>
      <c r="O128" s="26"/>
    </row>
    <row r="129" spans="1:15">
      <c r="A129" s="31" t="s">
        <v>8</v>
      </c>
      <c r="B129" s="32" t="s">
        <v>13</v>
      </c>
      <c r="C129" s="32" t="s">
        <v>46</v>
      </c>
      <c r="D129" s="43" t="s">
        <v>303</v>
      </c>
      <c r="E129" s="32" t="s">
        <v>482</v>
      </c>
      <c r="F129" s="32" t="s">
        <v>9</v>
      </c>
      <c r="G129" s="34">
        <v>3</v>
      </c>
      <c r="H129" s="34">
        <v>3</v>
      </c>
      <c r="I129" s="26">
        <f t="shared" si="52"/>
        <v>100</v>
      </c>
      <c r="J129" s="34"/>
      <c r="K129" s="34"/>
      <c r="L129" s="26"/>
      <c r="M129" s="34"/>
      <c r="N129" s="34"/>
      <c r="O129" s="26"/>
    </row>
    <row r="130" spans="1:15" ht="16.5" customHeight="1">
      <c r="A130" s="31" t="s">
        <v>30</v>
      </c>
      <c r="B130" s="32" t="s">
        <v>13</v>
      </c>
      <c r="C130" s="32" t="s">
        <v>46</v>
      </c>
      <c r="D130" s="43" t="s">
        <v>303</v>
      </c>
      <c r="E130" s="32" t="s">
        <v>31</v>
      </c>
      <c r="F130" s="32"/>
      <c r="G130" s="34">
        <f>G131</f>
        <v>47</v>
      </c>
      <c r="H130" s="34">
        <f>H131</f>
        <v>0</v>
      </c>
      <c r="I130" s="26">
        <f t="shared" si="52"/>
        <v>0</v>
      </c>
      <c r="J130" s="34">
        <f t="shared" ref="J130:M130" si="61">J131</f>
        <v>50</v>
      </c>
      <c r="K130" s="34"/>
      <c r="L130" s="26">
        <f t="shared" si="54"/>
        <v>50</v>
      </c>
      <c r="M130" s="34">
        <f t="shared" si="61"/>
        <v>50</v>
      </c>
      <c r="N130" s="34"/>
      <c r="O130" s="26">
        <f t="shared" si="55"/>
        <v>50</v>
      </c>
    </row>
    <row r="131" spans="1:15">
      <c r="A131" s="31" t="s">
        <v>84</v>
      </c>
      <c r="B131" s="32" t="s">
        <v>13</v>
      </c>
      <c r="C131" s="32" t="s">
        <v>46</v>
      </c>
      <c r="D131" s="43" t="s">
        <v>303</v>
      </c>
      <c r="E131" s="32" t="s">
        <v>31</v>
      </c>
      <c r="F131" s="32" t="s">
        <v>9</v>
      </c>
      <c r="G131" s="34">
        <v>47</v>
      </c>
      <c r="H131" s="138">
        <v>0</v>
      </c>
      <c r="I131" s="26">
        <f t="shared" si="52"/>
        <v>0</v>
      </c>
      <c r="J131" s="16">
        <v>50</v>
      </c>
      <c r="K131" s="16"/>
      <c r="L131" s="26">
        <f t="shared" si="54"/>
        <v>50</v>
      </c>
      <c r="M131" s="35">
        <v>50</v>
      </c>
      <c r="N131" s="16"/>
      <c r="O131" s="26">
        <f t="shared" si="55"/>
        <v>50</v>
      </c>
    </row>
    <row r="132" spans="1:15" ht="72">
      <c r="A132" s="39" t="s">
        <v>183</v>
      </c>
      <c r="B132" s="40" t="s">
        <v>13</v>
      </c>
      <c r="C132" s="40" t="s">
        <v>46</v>
      </c>
      <c r="D132" s="41" t="s">
        <v>304</v>
      </c>
      <c r="E132" s="40"/>
      <c r="F132" s="40"/>
      <c r="G132" s="33">
        <f>G133+G136</f>
        <v>500</v>
      </c>
      <c r="H132" s="33">
        <f>H133+H136</f>
        <v>102.14617</v>
      </c>
      <c r="I132" s="26">
        <f t="shared" si="52"/>
        <v>20.429233999999997</v>
      </c>
      <c r="J132" s="33">
        <f t="shared" ref="J132" si="62">J133+J136</f>
        <v>500</v>
      </c>
      <c r="K132" s="33"/>
      <c r="L132" s="26">
        <f t="shared" si="54"/>
        <v>500</v>
      </c>
      <c r="M132" s="33">
        <f t="shared" ref="M132" si="63">M133+M136</f>
        <v>500</v>
      </c>
      <c r="N132" s="33"/>
      <c r="O132" s="26">
        <f t="shared" si="55"/>
        <v>500</v>
      </c>
    </row>
    <row r="133" spans="1:15" ht="27" customHeight="1">
      <c r="A133" s="31" t="s">
        <v>34</v>
      </c>
      <c r="B133" s="32" t="s">
        <v>13</v>
      </c>
      <c r="C133" s="32" t="s">
        <v>46</v>
      </c>
      <c r="D133" s="43" t="s">
        <v>304</v>
      </c>
      <c r="E133" s="32" t="s">
        <v>27</v>
      </c>
      <c r="F133" s="32"/>
      <c r="G133" s="33">
        <f>G134</f>
        <v>490</v>
      </c>
      <c r="H133" s="33">
        <f>H134</f>
        <v>102.14617</v>
      </c>
      <c r="I133" s="26">
        <f t="shared" si="52"/>
        <v>20.846157142857141</v>
      </c>
      <c r="J133" s="33">
        <f t="shared" ref="J133:M134" si="64">J134</f>
        <v>490</v>
      </c>
      <c r="K133" s="33"/>
      <c r="L133" s="26">
        <f t="shared" si="54"/>
        <v>490</v>
      </c>
      <c r="M133" s="33">
        <f t="shared" si="64"/>
        <v>490</v>
      </c>
      <c r="N133" s="33"/>
      <c r="O133" s="26">
        <f t="shared" si="55"/>
        <v>490</v>
      </c>
    </row>
    <row r="134" spans="1:15" ht="36">
      <c r="A134" s="31" t="s">
        <v>26</v>
      </c>
      <c r="B134" s="32" t="s">
        <v>13</v>
      </c>
      <c r="C134" s="32" t="s">
        <v>46</v>
      </c>
      <c r="D134" s="43" t="s">
        <v>304</v>
      </c>
      <c r="E134" s="32" t="s">
        <v>27</v>
      </c>
      <c r="F134" s="32"/>
      <c r="G134" s="33">
        <f>G135</f>
        <v>490</v>
      </c>
      <c r="H134" s="33">
        <f>H135</f>
        <v>102.14617</v>
      </c>
      <c r="I134" s="26">
        <f t="shared" si="52"/>
        <v>20.846157142857141</v>
      </c>
      <c r="J134" s="33">
        <f t="shared" si="64"/>
        <v>490</v>
      </c>
      <c r="K134" s="33"/>
      <c r="L134" s="26">
        <f t="shared" si="54"/>
        <v>490</v>
      </c>
      <c r="M134" s="33">
        <f t="shared" si="64"/>
        <v>490</v>
      </c>
      <c r="N134" s="33"/>
      <c r="O134" s="26">
        <f t="shared" si="55"/>
        <v>490</v>
      </c>
    </row>
    <row r="135" spans="1:15">
      <c r="A135" s="31" t="s">
        <v>8</v>
      </c>
      <c r="B135" s="32" t="s">
        <v>13</v>
      </c>
      <c r="C135" s="32" t="s">
        <v>46</v>
      </c>
      <c r="D135" s="43" t="s">
        <v>304</v>
      </c>
      <c r="E135" s="32" t="s">
        <v>27</v>
      </c>
      <c r="F135" s="32" t="s">
        <v>9</v>
      </c>
      <c r="G135" s="33">
        <v>490</v>
      </c>
      <c r="H135" s="114">
        <v>102.14617</v>
      </c>
      <c r="I135" s="26">
        <f t="shared" si="52"/>
        <v>20.846157142857141</v>
      </c>
      <c r="J135" s="16">
        <v>490</v>
      </c>
      <c r="K135" s="16"/>
      <c r="L135" s="26">
        <f t="shared" si="54"/>
        <v>490</v>
      </c>
      <c r="M135" s="35">
        <v>490</v>
      </c>
      <c r="N135" s="16"/>
      <c r="O135" s="26">
        <f t="shared" si="55"/>
        <v>490</v>
      </c>
    </row>
    <row r="136" spans="1:15">
      <c r="A136" s="31" t="s">
        <v>28</v>
      </c>
      <c r="B136" s="32" t="s">
        <v>13</v>
      </c>
      <c r="C136" s="32" t="s">
        <v>46</v>
      </c>
      <c r="D136" s="43" t="s">
        <v>304</v>
      </c>
      <c r="E136" s="32" t="s">
        <v>29</v>
      </c>
      <c r="F136" s="32"/>
      <c r="G136" s="33">
        <f>G137</f>
        <v>10</v>
      </c>
      <c r="H136" s="33">
        <f>H137</f>
        <v>0</v>
      </c>
      <c r="I136" s="26">
        <f t="shared" si="52"/>
        <v>0</v>
      </c>
      <c r="J136" s="33">
        <f t="shared" ref="J136:M137" si="65">J137</f>
        <v>10</v>
      </c>
      <c r="K136" s="33"/>
      <c r="L136" s="26">
        <f t="shared" si="54"/>
        <v>10</v>
      </c>
      <c r="M136" s="33">
        <f t="shared" si="65"/>
        <v>10</v>
      </c>
      <c r="N136" s="33"/>
      <c r="O136" s="26">
        <f t="shared" si="55"/>
        <v>10</v>
      </c>
    </row>
    <row r="137" spans="1:15" ht="14.25" customHeight="1">
      <c r="A137" s="31" t="s">
        <v>30</v>
      </c>
      <c r="B137" s="32" t="s">
        <v>13</v>
      </c>
      <c r="C137" s="32" t="s">
        <v>46</v>
      </c>
      <c r="D137" s="43" t="s">
        <v>304</v>
      </c>
      <c r="E137" s="32" t="s">
        <v>31</v>
      </c>
      <c r="F137" s="32"/>
      <c r="G137" s="33">
        <f>G138</f>
        <v>10</v>
      </c>
      <c r="H137" s="33">
        <f>H138</f>
        <v>0</v>
      </c>
      <c r="I137" s="26">
        <f t="shared" si="52"/>
        <v>0</v>
      </c>
      <c r="J137" s="33">
        <f t="shared" si="65"/>
        <v>10</v>
      </c>
      <c r="K137" s="33"/>
      <c r="L137" s="26">
        <f t="shared" si="54"/>
        <v>10</v>
      </c>
      <c r="M137" s="33">
        <f t="shared" si="65"/>
        <v>10</v>
      </c>
      <c r="N137" s="33"/>
      <c r="O137" s="26">
        <f t="shared" si="55"/>
        <v>10</v>
      </c>
    </row>
    <row r="138" spans="1:15">
      <c r="A138" s="31" t="s">
        <v>8</v>
      </c>
      <c r="B138" s="32" t="s">
        <v>13</v>
      </c>
      <c r="C138" s="32" t="s">
        <v>46</v>
      </c>
      <c r="D138" s="43" t="s">
        <v>304</v>
      </c>
      <c r="E138" s="32" t="s">
        <v>31</v>
      </c>
      <c r="F138" s="32" t="s">
        <v>9</v>
      </c>
      <c r="G138" s="33">
        <v>10</v>
      </c>
      <c r="H138" s="33"/>
      <c r="I138" s="26">
        <f t="shared" si="52"/>
        <v>0</v>
      </c>
      <c r="J138" s="16">
        <v>10</v>
      </c>
      <c r="K138" s="16"/>
      <c r="L138" s="26">
        <f t="shared" si="54"/>
        <v>10</v>
      </c>
      <c r="M138" s="35">
        <v>10</v>
      </c>
      <c r="N138" s="16"/>
      <c r="O138" s="26">
        <f t="shared" si="55"/>
        <v>10</v>
      </c>
    </row>
    <row r="139" spans="1:15" ht="72">
      <c r="A139" s="39" t="s">
        <v>188</v>
      </c>
      <c r="B139" s="40" t="s">
        <v>13</v>
      </c>
      <c r="C139" s="40" t="s">
        <v>46</v>
      </c>
      <c r="D139" s="41" t="s">
        <v>305</v>
      </c>
      <c r="E139" s="40"/>
      <c r="F139" s="40"/>
      <c r="G139" s="33">
        <f>G140+G143+G146</f>
        <v>610</v>
      </c>
      <c r="H139" s="33">
        <f>H140+H143+H146</f>
        <v>154.88936000000001</v>
      </c>
      <c r="I139" s="26">
        <f t="shared" si="52"/>
        <v>25.391698360655742</v>
      </c>
      <c r="J139" s="33" t="e">
        <f>J140+J143+#REF!</f>
        <v>#REF!</v>
      </c>
      <c r="K139" s="33"/>
      <c r="L139" s="26" t="e">
        <f t="shared" si="54"/>
        <v>#REF!</v>
      </c>
      <c r="M139" s="33" t="e">
        <f>M140+M143+#REF!</f>
        <v>#REF!</v>
      </c>
      <c r="N139" s="33"/>
      <c r="O139" s="26" t="e">
        <f t="shared" si="55"/>
        <v>#REF!</v>
      </c>
    </row>
    <row r="140" spans="1:15" ht="73.5" customHeight="1">
      <c r="A140" s="31" t="s">
        <v>17</v>
      </c>
      <c r="B140" s="32" t="s">
        <v>13</v>
      </c>
      <c r="C140" s="32" t="s">
        <v>46</v>
      </c>
      <c r="D140" s="43" t="s">
        <v>305</v>
      </c>
      <c r="E140" s="32" t="s">
        <v>18</v>
      </c>
      <c r="F140" s="32"/>
      <c r="G140" s="33">
        <f>G141</f>
        <v>545</v>
      </c>
      <c r="H140" s="33">
        <f>H141</f>
        <v>150.30000000000001</v>
      </c>
      <c r="I140" s="26">
        <f t="shared" si="52"/>
        <v>27.577981651376149</v>
      </c>
      <c r="J140" s="33">
        <f t="shared" ref="J140:M141" si="66">J141</f>
        <v>545</v>
      </c>
      <c r="K140" s="33"/>
      <c r="L140" s="26">
        <f t="shared" si="54"/>
        <v>545</v>
      </c>
      <c r="M140" s="33">
        <f t="shared" si="66"/>
        <v>545</v>
      </c>
      <c r="N140" s="33"/>
      <c r="O140" s="26">
        <f t="shared" si="55"/>
        <v>545</v>
      </c>
    </row>
    <row r="141" spans="1:15" ht="36">
      <c r="A141" s="31" t="s">
        <v>19</v>
      </c>
      <c r="B141" s="32" t="s">
        <v>13</v>
      </c>
      <c r="C141" s="32" t="s">
        <v>46</v>
      </c>
      <c r="D141" s="43" t="s">
        <v>305</v>
      </c>
      <c r="E141" s="32" t="s">
        <v>20</v>
      </c>
      <c r="F141" s="32"/>
      <c r="G141" s="33">
        <f>G142</f>
        <v>545</v>
      </c>
      <c r="H141" s="33">
        <f>H142</f>
        <v>150.30000000000001</v>
      </c>
      <c r="I141" s="26">
        <f t="shared" si="52"/>
        <v>27.577981651376149</v>
      </c>
      <c r="J141" s="33">
        <f t="shared" si="66"/>
        <v>545</v>
      </c>
      <c r="K141" s="33"/>
      <c r="L141" s="26">
        <f t="shared" si="54"/>
        <v>545</v>
      </c>
      <c r="M141" s="33">
        <f t="shared" si="66"/>
        <v>545</v>
      </c>
      <c r="N141" s="33"/>
      <c r="O141" s="26">
        <f t="shared" si="55"/>
        <v>545</v>
      </c>
    </row>
    <row r="142" spans="1:15">
      <c r="A142" s="31" t="s">
        <v>8</v>
      </c>
      <c r="B142" s="32" t="s">
        <v>13</v>
      </c>
      <c r="C142" s="32" t="s">
        <v>46</v>
      </c>
      <c r="D142" s="43" t="s">
        <v>305</v>
      </c>
      <c r="E142" s="32" t="s">
        <v>20</v>
      </c>
      <c r="F142" s="32" t="s">
        <v>9</v>
      </c>
      <c r="G142" s="33">
        <v>545</v>
      </c>
      <c r="H142" s="114">
        <v>150.30000000000001</v>
      </c>
      <c r="I142" s="26">
        <f t="shared" si="52"/>
        <v>27.577981651376149</v>
      </c>
      <c r="J142" s="16">
        <v>545</v>
      </c>
      <c r="K142" s="16"/>
      <c r="L142" s="26">
        <f t="shared" si="54"/>
        <v>545</v>
      </c>
      <c r="M142" s="35">
        <v>545</v>
      </c>
      <c r="N142" s="16"/>
      <c r="O142" s="26">
        <f t="shared" si="55"/>
        <v>545</v>
      </c>
    </row>
    <row r="143" spans="1:15" ht="27" customHeight="1">
      <c r="A143" s="31" t="s">
        <v>34</v>
      </c>
      <c r="B143" s="32" t="s">
        <v>13</v>
      </c>
      <c r="C143" s="32" t="s">
        <v>46</v>
      </c>
      <c r="D143" s="43" t="s">
        <v>305</v>
      </c>
      <c r="E143" s="32" t="s">
        <v>25</v>
      </c>
      <c r="F143" s="32"/>
      <c r="G143" s="33">
        <f>G144</f>
        <v>60</v>
      </c>
      <c r="H143" s="33">
        <f>H144</f>
        <v>4.5893600000000001</v>
      </c>
      <c r="I143" s="26">
        <f t="shared" si="52"/>
        <v>7.6489333333333338</v>
      </c>
      <c r="J143" s="33">
        <f t="shared" ref="J143:M144" si="67">J144</f>
        <v>60</v>
      </c>
      <c r="K143" s="33"/>
      <c r="L143" s="26">
        <f t="shared" si="54"/>
        <v>60</v>
      </c>
      <c r="M143" s="33">
        <f t="shared" si="67"/>
        <v>60</v>
      </c>
      <c r="N143" s="33"/>
      <c r="O143" s="26">
        <f t="shared" si="55"/>
        <v>60</v>
      </c>
    </row>
    <row r="144" spans="1:15" ht="36">
      <c r="A144" s="31" t="s">
        <v>26</v>
      </c>
      <c r="B144" s="32" t="s">
        <v>13</v>
      </c>
      <c r="C144" s="32" t="s">
        <v>46</v>
      </c>
      <c r="D144" s="43" t="s">
        <v>305</v>
      </c>
      <c r="E144" s="32" t="s">
        <v>27</v>
      </c>
      <c r="F144" s="32"/>
      <c r="G144" s="33">
        <f>G145</f>
        <v>60</v>
      </c>
      <c r="H144" s="33">
        <f>H145</f>
        <v>4.5893600000000001</v>
      </c>
      <c r="I144" s="26">
        <f t="shared" si="52"/>
        <v>7.6489333333333338</v>
      </c>
      <c r="J144" s="33">
        <f t="shared" si="67"/>
        <v>60</v>
      </c>
      <c r="K144" s="33"/>
      <c r="L144" s="26">
        <f t="shared" si="54"/>
        <v>60</v>
      </c>
      <c r="M144" s="33">
        <f t="shared" si="67"/>
        <v>60</v>
      </c>
      <c r="N144" s="33"/>
      <c r="O144" s="26">
        <f t="shared" si="55"/>
        <v>60</v>
      </c>
    </row>
    <row r="145" spans="1:15">
      <c r="A145" s="31" t="s">
        <v>8</v>
      </c>
      <c r="B145" s="32" t="s">
        <v>13</v>
      </c>
      <c r="C145" s="32" t="s">
        <v>46</v>
      </c>
      <c r="D145" s="43" t="s">
        <v>305</v>
      </c>
      <c r="E145" s="32" t="s">
        <v>27</v>
      </c>
      <c r="F145" s="32" t="s">
        <v>9</v>
      </c>
      <c r="G145" s="33">
        <v>60</v>
      </c>
      <c r="H145" s="114">
        <v>4.5893600000000001</v>
      </c>
      <c r="I145" s="26">
        <f t="shared" si="52"/>
        <v>7.6489333333333338</v>
      </c>
      <c r="J145" s="16">
        <v>60</v>
      </c>
      <c r="K145" s="16"/>
      <c r="L145" s="26">
        <f t="shared" si="54"/>
        <v>60</v>
      </c>
      <c r="M145" s="35">
        <v>60</v>
      </c>
      <c r="N145" s="16"/>
      <c r="O145" s="26">
        <f t="shared" si="55"/>
        <v>60</v>
      </c>
    </row>
    <row r="146" spans="1:15">
      <c r="A146" s="31" t="s">
        <v>28</v>
      </c>
      <c r="B146" s="32" t="s">
        <v>13</v>
      </c>
      <c r="C146" s="32" t="s">
        <v>46</v>
      </c>
      <c r="D146" s="43" t="s">
        <v>305</v>
      </c>
      <c r="E146" s="32" t="s">
        <v>29</v>
      </c>
      <c r="F146" s="32"/>
      <c r="G146" s="33">
        <f>G147</f>
        <v>5</v>
      </c>
      <c r="H146" s="33">
        <f>H147</f>
        <v>0</v>
      </c>
      <c r="I146" s="26">
        <f t="shared" ref="I146:I148" si="68">H146/G146*100</f>
        <v>0</v>
      </c>
      <c r="J146" s="16"/>
      <c r="K146" s="16"/>
      <c r="L146" s="26"/>
      <c r="M146" s="35"/>
      <c r="N146" s="16"/>
      <c r="O146" s="26"/>
    </row>
    <row r="147" spans="1:15">
      <c r="A147" s="31" t="s">
        <v>30</v>
      </c>
      <c r="B147" s="32" t="s">
        <v>13</v>
      </c>
      <c r="C147" s="32" t="s">
        <v>46</v>
      </c>
      <c r="D147" s="43" t="s">
        <v>305</v>
      </c>
      <c r="E147" s="32" t="s">
        <v>31</v>
      </c>
      <c r="F147" s="32"/>
      <c r="G147" s="33">
        <f>G148</f>
        <v>5</v>
      </c>
      <c r="H147" s="33">
        <f>H148</f>
        <v>0</v>
      </c>
      <c r="I147" s="26">
        <f t="shared" si="68"/>
        <v>0</v>
      </c>
      <c r="J147" s="16"/>
      <c r="K147" s="16"/>
      <c r="L147" s="26"/>
      <c r="M147" s="35"/>
      <c r="N147" s="16"/>
      <c r="O147" s="26"/>
    </row>
    <row r="148" spans="1:15">
      <c r="A148" s="31" t="s">
        <v>84</v>
      </c>
      <c r="B148" s="32" t="s">
        <v>13</v>
      </c>
      <c r="C148" s="32" t="s">
        <v>46</v>
      </c>
      <c r="D148" s="43" t="s">
        <v>305</v>
      </c>
      <c r="E148" s="32" t="s">
        <v>31</v>
      </c>
      <c r="F148" s="32" t="s">
        <v>9</v>
      </c>
      <c r="G148" s="33">
        <v>5</v>
      </c>
      <c r="H148" s="33"/>
      <c r="I148" s="26">
        <f t="shared" si="68"/>
        <v>0</v>
      </c>
      <c r="J148" s="16"/>
      <c r="K148" s="16"/>
      <c r="L148" s="26"/>
      <c r="M148" s="35"/>
      <c r="N148" s="16"/>
      <c r="O148" s="26"/>
    </row>
    <row r="149" spans="1:15" ht="72">
      <c r="A149" s="39" t="s">
        <v>187</v>
      </c>
      <c r="B149" s="40" t="s">
        <v>13</v>
      </c>
      <c r="C149" s="40" t="s">
        <v>46</v>
      </c>
      <c r="D149" s="41" t="s">
        <v>306</v>
      </c>
      <c r="E149" s="40"/>
      <c r="F149" s="40"/>
      <c r="G149" s="33">
        <f>G150+G153+G156</f>
        <v>814.4</v>
      </c>
      <c r="H149" s="33">
        <f>H150+H153+H156</f>
        <v>200.29294000000002</v>
      </c>
      <c r="I149" s="26">
        <f t="shared" si="52"/>
        <v>24.593926817288807</v>
      </c>
      <c r="J149" s="33">
        <f t="shared" ref="J149" si="69">J150+J153+J156</f>
        <v>814.4</v>
      </c>
      <c r="K149" s="33"/>
      <c r="L149" s="26">
        <f t="shared" si="54"/>
        <v>814.4</v>
      </c>
      <c r="M149" s="33">
        <f t="shared" ref="M149" si="70">M150+M153+M156</f>
        <v>814.4</v>
      </c>
      <c r="N149" s="33"/>
      <c r="O149" s="26">
        <f t="shared" si="55"/>
        <v>814.4</v>
      </c>
    </row>
    <row r="150" spans="1:15" ht="75.75" customHeight="1">
      <c r="A150" s="31" t="s">
        <v>17</v>
      </c>
      <c r="B150" s="32" t="s">
        <v>13</v>
      </c>
      <c r="C150" s="32" t="s">
        <v>46</v>
      </c>
      <c r="D150" s="43" t="s">
        <v>306</v>
      </c>
      <c r="E150" s="32" t="s">
        <v>18</v>
      </c>
      <c r="F150" s="32"/>
      <c r="G150" s="33">
        <f>G151</f>
        <v>564</v>
      </c>
      <c r="H150" s="33">
        <f>H151</f>
        <v>140.65600000000001</v>
      </c>
      <c r="I150" s="26">
        <f t="shared" si="52"/>
        <v>24.93900709219858</v>
      </c>
      <c r="J150" s="33">
        <f t="shared" ref="J150:M151" si="71">J151</f>
        <v>564</v>
      </c>
      <c r="K150" s="33"/>
      <c r="L150" s="26">
        <f t="shared" si="54"/>
        <v>564</v>
      </c>
      <c r="M150" s="33">
        <f t="shared" si="71"/>
        <v>564</v>
      </c>
      <c r="N150" s="33"/>
      <c r="O150" s="26">
        <f t="shared" si="55"/>
        <v>564</v>
      </c>
    </row>
    <row r="151" spans="1:15" ht="36">
      <c r="A151" s="31" t="s">
        <v>19</v>
      </c>
      <c r="B151" s="32" t="s">
        <v>13</v>
      </c>
      <c r="C151" s="32" t="s">
        <v>46</v>
      </c>
      <c r="D151" s="43" t="s">
        <v>306</v>
      </c>
      <c r="E151" s="32" t="s">
        <v>20</v>
      </c>
      <c r="F151" s="32"/>
      <c r="G151" s="33">
        <f>G152</f>
        <v>564</v>
      </c>
      <c r="H151" s="33">
        <f>H152</f>
        <v>140.65600000000001</v>
      </c>
      <c r="I151" s="26">
        <f t="shared" si="52"/>
        <v>24.93900709219858</v>
      </c>
      <c r="J151" s="33">
        <f t="shared" si="71"/>
        <v>564</v>
      </c>
      <c r="K151" s="33"/>
      <c r="L151" s="26">
        <f t="shared" si="54"/>
        <v>564</v>
      </c>
      <c r="M151" s="33">
        <f t="shared" si="71"/>
        <v>564</v>
      </c>
      <c r="N151" s="33"/>
      <c r="O151" s="26">
        <f t="shared" si="55"/>
        <v>564</v>
      </c>
    </row>
    <row r="152" spans="1:15">
      <c r="A152" s="31" t="s">
        <v>8</v>
      </c>
      <c r="B152" s="32" t="s">
        <v>13</v>
      </c>
      <c r="C152" s="32" t="s">
        <v>46</v>
      </c>
      <c r="D152" s="43" t="s">
        <v>306</v>
      </c>
      <c r="E152" s="32" t="s">
        <v>20</v>
      </c>
      <c r="F152" s="32" t="s">
        <v>9</v>
      </c>
      <c r="G152" s="33">
        <v>564</v>
      </c>
      <c r="H152" s="114">
        <v>140.65600000000001</v>
      </c>
      <c r="I152" s="26">
        <f t="shared" si="52"/>
        <v>24.93900709219858</v>
      </c>
      <c r="J152" s="16">
        <v>564</v>
      </c>
      <c r="K152" s="16"/>
      <c r="L152" s="26">
        <f t="shared" si="54"/>
        <v>564</v>
      </c>
      <c r="M152" s="35">
        <v>564</v>
      </c>
      <c r="N152" s="16"/>
      <c r="O152" s="26">
        <f t="shared" si="55"/>
        <v>564</v>
      </c>
    </row>
    <row r="153" spans="1:15" ht="24" customHeight="1">
      <c r="A153" s="31" t="s">
        <v>34</v>
      </c>
      <c r="B153" s="32" t="s">
        <v>13</v>
      </c>
      <c r="C153" s="32" t="s">
        <v>46</v>
      </c>
      <c r="D153" s="43" t="s">
        <v>306</v>
      </c>
      <c r="E153" s="32" t="s">
        <v>25</v>
      </c>
      <c r="F153" s="32"/>
      <c r="G153" s="33">
        <f>G154</f>
        <v>245.4</v>
      </c>
      <c r="H153" s="33">
        <f>H154</f>
        <v>59.636940000000003</v>
      </c>
      <c r="I153" s="26">
        <f t="shared" si="52"/>
        <v>24.301931540342299</v>
      </c>
      <c r="J153" s="33">
        <f t="shared" ref="J153:M154" si="72">J154</f>
        <v>245.4</v>
      </c>
      <c r="K153" s="33"/>
      <c r="L153" s="26">
        <f t="shared" si="54"/>
        <v>245.4</v>
      </c>
      <c r="M153" s="33">
        <f t="shared" si="72"/>
        <v>245.4</v>
      </c>
      <c r="N153" s="33"/>
      <c r="O153" s="26">
        <f t="shared" si="55"/>
        <v>245.4</v>
      </c>
    </row>
    <row r="154" spans="1:15" ht="36">
      <c r="A154" s="31" t="s">
        <v>26</v>
      </c>
      <c r="B154" s="32" t="s">
        <v>13</v>
      </c>
      <c r="C154" s="32" t="s">
        <v>46</v>
      </c>
      <c r="D154" s="43" t="s">
        <v>306</v>
      </c>
      <c r="E154" s="32" t="s">
        <v>27</v>
      </c>
      <c r="F154" s="32"/>
      <c r="G154" s="33">
        <f>G155</f>
        <v>245.4</v>
      </c>
      <c r="H154" s="33">
        <f>H155</f>
        <v>59.636940000000003</v>
      </c>
      <c r="I154" s="26">
        <f t="shared" si="52"/>
        <v>24.301931540342299</v>
      </c>
      <c r="J154" s="33">
        <f t="shared" si="72"/>
        <v>245.4</v>
      </c>
      <c r="K154" s="33"/>
      <c r="L154" s="26">
        <f t="shared" si="54"/>
        <v>245.4</v>
      </c>
      <c r="M154" s="33">
        <f t="shared" si="72"/>
        <v>245.4</v>
      </c>
      <c r="N154" s="33"/>
      <c r="O154" s="26">
        <f t="shared" si="55"/>
        <v>245.4</v>
      </c>
    </row>
    <row r="155" spans="1:15">
      <c r="A155" s="31" t="s">
        <v>8</v>
      </c>
      <c r="B155" s="32" t="s">
        <v>13</v>
      </c>
      <c r="C155" s="32" t="s">
        <v>46</v>
      </c>
      <c r="D155" s="43" t="s">
        <v>306</v>
      </c>
      <c r="E155" s="32" t="s">
        <v>27</v>
      </c>
      <c r="F155" s="32" t="s">
        <v>9</v>
      </c>
      <c r="G155" s="33">
        <v>245.4</v>
      </c>
      <c r="H155" s="114">
        <v>59.636940000000003</v>
      </c>
      <c r="I155" s="26">
        <f t="shared" si="52"/>
        <v>24.301931540342299</v>
      </c>
      <c r="J155" s="16">
        <v>245.4</v>
      </c>
      <c r="K155" s="16"/>
      <c r="L155" s="26">
        <f t="shared" si="54"/>
        <v>245.4</v>
      </c>
      <c r="M155" s="35">
        <v>245.4</v>
      </c>
      <c r="N155" s="16"/>
      <c r="O155" s="26">
        <f t="shared" si="55"/>
        <v>245.4</v>
      </c>
    </row>
    <row r="156" spans="1:15">
      <c r="A156" s="31" t="s">
        <v>28</v>
      </c>
      <c r="B156" s="32" t="s">
        <v>13</v>
      </c>
      <c r="C156" s="32" t="s">
        <v>46</v>
      </c>
      <c r="D156" s="43" t="s">
        <v>306</v>
      </c>
      <c r="E156" s="32" t="s">
        <v>29</v>
      </c>
      <c r="F156" s="32"/>
      <c r="G156" s="33">
        <f>G157</f>
        <v>5</v>
      </c>
      <c r="H156" s="33">
        <f>H157</f>
        <v>0</v>
      </c>
      <c r="I156" s="26">
        <f t="shared" si="52"/>
        <v>0</v>
      </c>
      <c r="J156" s="33">
        <f t="shared" ref="J156:M157" si="73">J157</f>
        <v>5</v>
      </c>
      <c r="K156" s="33"/>
      <c r="L156" s="26">
        <f t="shared" si="54"/>
        <v>5</v>
      </c>
      <c r="M156" s="33">
        <f t="shared" si="73"/>
        <v>5</v>
      </c>
      <c r="N156" s="33"/>
      <c r="O156" s="26">
        <f t="shared" si="55"/>
        <v>5</v>
      </c>
    </row>
    <row r="157" spans="1:15" ht="15" customHeight="1">
      <c r="A157" s="31" t="s">
        <v>30</v>
      </c>
      <c r="B157" s="32" t="s">
        <v>13</v>
      </c>
      <c r="C157" s="32" t="s">
        <v>46</v>
      </c>
      <c r="D157" s="43" t="s">
        <v>306</v>
      </c>
      <c r="E157" s="32" t="s">
        <v>31</v>
      </c>
      <c r="F157" s="32"/>
      <c r="G157" s="33">
        <f>G158</f>
        <v>5</v>
      </c>
      <c r="H157" s="33">
        <f>H158</f>
        <v>0</v>
      </c>
      <c r="I157" s="26">
        <f t="shared" si="52"/>
        <v>0</v>
      </c>
      <c r="J157" s="33">
        <f t="shared" si="73"/>
        <v>5</v>
      </c>
      <c r="K157" s="33"/>
      <c r="L157" s="26">
        <f t="shared" si="54"/>
        <v>5</v>
      </c>
      <c r="M157" s="33">
        <f t="shared" si="73"/>
        <v>5</v>
      </c>
      <c r="N157" s="33"/>
      <c r="O157" s="26">
        <f t="shared" si="55"/>
        <v>5</v>
      </c>
    </row>
    <row r="158" spans="1:15">
      <c r="A158" s="31" t="s">
        <v>84</v>
      </c>
      <c r="B158" s="32" t="s">
        <v>13</v>
      </c>
      <c r="C158" s="32" t="s">
        <v>46</v>
      </c>
      <c r="D158" s="43" t="s">
        <v>306</v>
      </c>
      <c r="E158" s="32" t="s">
        <v>31</v>
      </c>
      <c r="F158" s="32" t="s">
        <v>9</v>
      </c>
      <c r="G158" s="33">
        <v>5</v>
      </c>
      <c r="H158" s="33"/>
      <c r="I158" s="26">
        <f t="shared" si="52"/>
        <v>0</v>
      </c>
      <c r="J158" s="16">
        <v>5</v>
      </c>
      <c r="K158" s="16"/>
      <c r="L158" s="26">
        <f t="shared" si="54"/>
        <v>5</v>
      </c>
      <c r="M158" s="35">
        <v>5</v>
      </c>
      <c r="N158" s="16"/>
      <c r="O158" s="26">
        <f t="shared" si="55"/>
        <v>5</v>
      </c>
    </row>
    <row r="159" spans="1:15" ht="60">
      <c r="A159" s="39" t="s">
        <v>186</v>
      </c>
      <c r="B159" s="40" t="s">
        <v>13</v>
      </c>
      <c r="C159" s="40" t="s">
        <v>46</v>
      </c>
      <c r="D159" s="41" t="s">
        <v>307</v>
      </c>
      <c r="E159" s="40"/>
      <c r="F159" s="40"/>
      <c r="G159" s="33">
        <f t="shared" ref="G159:H161" si="74">G160</f>
        <v>13</v>
      </c>
      <c r="H159" s="33">
        <f t="shared" si="74"/>
        <v>0</v>
      </c>
      <c r="I159" s="26">
        <f t="shared" si="52"/>
        <v>0</v>
      </c>
      <c r="J159" s="33">
        <f t="shared" ref="J159:M161" si="75">J160</f>
        <v>13</v>
      </c>
      <c r="K159" s="33"/>
      <c r="L159" s="26">
        <f t="shared" si="54"/>
        <v>13</v>
      </c>
      <c r="M159" s="33">
        <f t="shared" si="75"/>
        <v>13</v>
      </c>
      <c r="N159" s="33"/>
      <c r="O159" s="26">
        <f t="shared" si="55"/>
        <v>13</v>
      </c>
    </row>
    <row r="160" spans="1:15" ht="26.25" customHeight="1">
      <c r="A160" s="31" t="s">
        <v>34</v>
      </c>
      <c r="B160" s="32" t="s">
        <v>13</v>
      </c>
      <c r="C160" s="32" t="s">
        <v>46</v>
      </c>
      <c r="D160" s="43" t="s">
        <v>307</v>
      </c>
      <c r="E160" s="32" t="s">
        <v>25</v>
      </c>
      <c r="F160" s="32"/>
      <c r="G160" s="33">
        <f t="shared" si="74"/>
        <v>13</v>
      </c>
      <c r="H160" s="33">
        <f t="shared" si="74"/>
        <v>0</v>
      </c>
      <c r="I160" s="26">
        <f t="shared" si="52"/>
        <v>0</v>
      </c>
      <c r="J160" s="33">
        <f t="shared" si="75"/>
        <v>13</v>
      </c>
      <c r="K160" s="33"/>
      <c r="L160" s="26">
        <f t="shared" si="54"/>
        <v>13</v>
      </c>
      <c r="M160" s="33">
        <f t="shared" si="75"/>
        <v>13</v>
      </c>
      <c r="N160" s="33"/>
      <c r="O160" s="26">
        <f t="shared" si="55"/>
        <v>13</v>
      </c>
    </row>
    <row r="161" spans="1:15" ht="36">
      <c r="A161" s="31" t="s">
        <v>26</v>
      </c>
      <c r="B161" s="32" t="s">
        <v>13</v>
      </c>
      <c r="C161" s="32" t="s">
        <v>46</v>
      </c>
      <c r="D161" s="43" t="s">
        <v>307</v>
      </c>
      <c r="E161" s="32" t="s">
        <v>27</v>
      </c>
      <c r="F161" s="32"/>
      <c r="G161" s="33">
        <f t="shared" si="74"/>
        <v>13</v>
      </c>
      <c r="H161" s="33">
        <f t="shared" si="74"/>
        <v>0</v>
      </c>
      <c r="I161" s="26">
        <f t="shared" si="52"/>
        <v>0</v>
      </c>
      <c r="J161" s="33">
        <f t="shared" si="75"/>
        <v>13</v>
      </c>
      <c r="K161" s="33"/>
      <c r="L161" s="26">
        <f t="shared" si="54"/>
        <v>13</v>
      </c>
      <c r="M161" s="33">
        <f t="shared" si="75"/>
        <v>13</v>
      </c>
      <c r="N161" s="33"/>
      <c r="O161" s="26">
        <f t="shared" si="55"/>
        <v>13</v>
      </c>
    </row>
    <row r="162" spans="1:15">
      <c r="A162" s="31" t="s">
        <v>8</v>
      </c>
      <c r="B162" s="32" t="s">
        <v>13</v>
      </c>
      <c r="C162" s="32" t="s">
        <v>46</v>
      </c>
      <c r="D162" s="43" t="s">
        <v>307</v>
      </c>
      <c r="E162" s="32" t="s">
        <v>27</v>
      </c>
      <c r="F162" s="32" t="s">
        <v>9</v>
      </c>
      <c r="G162" s="33">
        <v>13</v>
      </c>
      <c r="H162" s="33"/>
      <c r="I162" s="26">
        <f t="shared" si="52"/>
        <v>0</v>
      </c>
      <c r="J162" s="16">
        <v>13</v>
      </c>
      <c r="K162" s="16"/>
      <c r="L162" s="26">
        <f t="shared" si="54"/>
        <v>13</v>
      </c>
      <c r="M162" s="35">
        <v>13</v>
      </c>
      <c r="N162" s="16"/>
      <c r="O162" s="26">
        <f t="shared" si="55"/>
        <v>13</v>
      </c>
    </row>
    <row r="163" spans="1:15" ht="60">
      <c r="A163" s="39" t="s">
        <v>185</v>
      </c>
      <c r="B163" s="40" t="s">
        <v>13</v>
      </c>
      <c r="C163" s="40" t="s">
        <v>46</v>
      </c>
      <c r="D163" s="41" t="s">
        <v>308</v>
      </c>
      <c r="E163" s="40"/>
      <c r="F163" s="40"/>
      <c r="G163" s="33">
        <f t="shared" ref="G163:H165" si="76">G164</f>
        <v>4.4000000000000004</v>
      </c>
      <c r="H163" s="33">
        <f t="shared" si="76"/>
        <v>0</v>
      </c>
      <c r="I163" s="26">
        <f t="shared" si="52"/>
        <v>0</v>
      </c>
      <c r="J163" s="33">
        <f t="shared" ref="J163:M165" si="77">J164</f>
        <v>4.4000000000000004</v>
      </c>
      <c r="K163" s="33"/>
      <c r="L163" s="26">
        <f t="shared" si="54"/>
        <v>4.4000000000000004</v>
      </c>
      <c r="M163" s="33">
        <f t="shared" si="77"/>
        <v>4.4000000000000004</v>
      </c>
      <c r="N163" s="33"/>
      <c r="O163" s="26">
        <f t="shared" si="55"/>
        <v>4.4000000000000004</v>
      </c>
    </row>
    <row r="164" spans="1:15" ht="25.5" customHeight="1">
      <c r="A164" s="31" t="s">
        <v>34</v>
      </c>
      <c r="B164" s="32" t="s">
        <v>13</v>
      </c>
      <c r="C164" s="32" t="s">
        <v>46</v>
      </c>
      <c r="D164" s="43" t="s">
        <v>308</v>
      </c>
      <c r="E164" s="32" t="s">
        <v>25</v>
      </c>
      <c r="F164" s="32"/>
      <c r="G164" s="33">
        <f t="shared" si="76"/>
        <v>4.4000000000000004</v>
      </c>
      <c r="H164" s="33">
        <f t="shared" si="76"/>
        <v>0</v>
      </c>
      <c r="I164" s="26">
        <f t="shared" si="52"/>
        <v>0</v>
      </c>
      <c r="J164" s="33">
        <f t="shared" si="77"/>
        <v>4.4000000000000004</v>
      </c>
      <c r="K164" s="33"/>
      <c r="L164" s="26">
        <f t="shared" si="54"/>
        <v>4.4000000000000004</v>
      </c>
      <c r="M164" s="33">
        <f t="shared" si="77"/>
        <v>4.4000000000000004</v>
      </c>
      <c r="N164" s="33"/>
      <c r="O164" s="26">
        <f t="shared" si="55"/>
        <v>4.4000000000000004</v>
      </c>
    </row>
    <row r="165" spans="1:15" ht="36">
      <c r="A165" s="31" t="s">
        <v>26</v>
      </c>
      <c r="B165" s="32" t="s">
        <v>13</v>
      </c>
      <c r="C165" s="32" t="s">
        <v>46</v>
      </c>
      <c r="D165" s="43" t="s">
        <v>308</v>
      </c>
      <c r="E165" s="32" t="s">
        <v>27</v>
      </c>
      <c r="F165" s="32"/>
      <c r="G165" s="33">
        <f t="shared" si="76"/>
        <v>4.4000000000000004</v>
      </c>
      <c r="H165" s="33">
        <f t="shared" si="76"/>
        <v>0</v>
      </c>
      <c r="I165" s="26">
        <f t="shared" si="52"/>
        <v>0</v>
      </c>
      <c r="J165" s="33">
        <f t="shared" si="77"/>
        <v>4.4000000000000004</v>
      </c>
      <c r="K165" s="33"/>
      <c r="L165" s="26">
        <f t="shared" si="54"/>
        <v>4.4000000000000004</v>
      </c>
      <c r="M165" s="33">
        <f t="shared" si="77"/>
        <v>4.4000000000000004</v>
      </c>
      <c r="N165" s="33"/>
      <c r="O165" s="26">
        <f t="shared" si="55"/>
        <v>4.4000000000000004</v>
      </c>
    </row>
    <row r="166" spans="1:15">
      <c r="A166" s="31" t="s">
        <v>8</v>
      </c>
      <c r="B166" s="32" t="s">
        <v>13</v>
      </c>
      <c r="C166" s="32" t="s">
        <v>46</v>
      </c>
      <c r="D166" s="43" t="s">
        <v>308</v>
      </c>
      <c r="E166" s="32" t="s">
        <v>27</v>
      </c>
      <c r="F166" s="32" t="s">
        <v>9</v>
      </c>
      <c r="G166" s="33">
        <v>4.4000000000000004</v>
      </c>
      <c r="H166" s="33"/>
      <c r="I166" s="26">
        <f t="shared" si="52"/>
        <v>0</v>
      </c>
      <c r="J166" s="16">
        <v>4.4000000000000004</v>
      </c>
      <c r="K166" s="16"/>
      <c r="L166" s="26">
        <f t="shared" si="54"/>
        <v>4.4000000000000004</v>
      </c>
      <c r="M166" s="35">
        <v>4.4000000000000004</v>
      </c>
      <c r="N166" s="16"/>
      <c r="O166" s="26">
        <f t="shared" si="55"/>
        <v>4.4000000000000004</v>
      </c>
    </row>
    <row r="167" spans="1:15" ht="60">
      <c r="A167" s="39" t="s">
        <v>263</v>
      </c>
      <c r="B167" s="32" t="s">
        <v>13</v>
      </c>
      <c r="C167" s="32" t="s">
        <v>46</v>
      </c>
      <c r="D167" s="43" t="s">
        <v>309</v>
      </c>
      <c r="E167" s="32"/>
      <c r="F167" s="32"/>
      <c r="G167" s="33">
        <f t="shared" ref="G167:H169" si="78">G168</f>
        <v>90</v>
      </c>
      <c r="H167" s="33">
        <f t="shared" si="78"/>
        <v>67</v>
      </c>
      <c r="I167" s="26">
        <f t="shared" si="52"/>
        <v>74.444444444444443</v>
      </c>
      <c r="J167" s="33">
        <f t="shared" ref="J167:M169" si="79">J168</f>
        <v>50</v>
      </c>
      <c r="K167" s="33"/>
      <c r="L167" s="26">
        <f t="shared" si="54"/>
        <v>50</v>
      </c>
      <c r="M167" s="33">
        <f t="shared" si="79"/>
        <v>50</v>
      </c>
      <c r="N167" s="33"/>
      <c r="O167" s="26">
        <f t="shared" si="55"/>
        <v>50</v>
      </c>
    </row>
    <row r="168" spans="1:15" ht="28.5" customHeight="1">
      <c r="A168" s="31" t="s">
        <v>34</v>
      </c>
      <c r="B168" s="32" t="s">
        <v>13</v>
      </c>
      <c r="C168" s="32" t="s">
        <v>46</v>
      </c>
      <c r="D168" s="43" t="s">
        <v>309</v>
      </c>
      <c r="E168" s="32" t="s">
        <v>25</v>
      </c>
      <c r="F168" s="32"/>
      <c r="G168" s="33">
        <f t="shared" si="78"/>
        <v>90</v>
      </c>
      <c r="H168" s="33">
        <f t="shared" si="78"/>
        <v>67</v>
      </c>
      <c r="I168" s="26">
        <f t="shared" si="52"/>
        <v>74.444444444444443</v>
      </c>
      <c r="J168" s="33">
        <f t="shared" si="79"/>
        <v>50</v>
      </c>
      <c r="K168" s="33"/>
      <c r="L168" s="26">
        <f t="shared" si="54"/>
        <v>50</v>
      </c>
      <c r="M168" s="33">
        <f t="shared" si="79"/>
        <v>50</v>
      </c>
      <c r="N168" s="33"/>
      <c r="O168" s="26">
        <f t="shared" si="55"/>
        <v>50</v>
      </c>
    </row>
    <row r="169" spans="1:15" ht="36">
      <c r="A169" s="31" t="s">
        <v>26</v>
      </c>
      <c r="B169" s="32" t="s">
        <v>13</v>
      </c>
      <c r="C169" s="32" t="s">
        <v>46</v>
      </c>
      <c r="D169" s="43" t="s">
        <v>309</v>
      </c>
      <c r="E169" s="32" t="s">
        <v>27</v>
      </c>
      <c r="F169" s="32"/>
      <c r="G169" s="33">
        <f t="shared" si="78"/>
        <v>90</v>
      </c>
      <c r="H169" s="33">
        <f t="shared" si="78"/>
        <v>67</v>
      </c>
      <c r="I169" s="26">
        <f t="shared" si="52"/>
        <v>74.444444444444443</v>
      </c>
      <c r="J169" s="33">
        <f t="shared" si="79"/>
        <v>50</v>
      </c>
      <c r="K169" s="33"/>
      <c r="L169" s="26">
        <f t="shared" si="54"/>
        <v>50</v>
      </c>
      <c r="M169" s="33">
        <f t="shared" si="79"/>
        <v>50</v>
      </c>
      <c r="N169" s="33"/>
      <c r="O169" s="26">
        <f t="shared" si="55"/>
        <v>50</v>
      </c>
    </row>
    <row r="170" spans="1:15">
      <c r="A170" s="31" t="s">
        <v>8</v>
      </c>
      <c r="B170" s="32" t="s">
        <v>13</v>
      </c>
      <c r="C170" s="32" t="s">
        <v>46</v>
      </c>
      <c r="D170" s="43" t="s">
        <v>309</v>
      </c>
      <c r="E170" s="32" t="s">
        <v>27</v>
      </c>
      <c r="F170" s="32" t="s">
        <v>9</v>
      </c>
      <c r="G170" s="33">
        <v>90</v>
      </c>
      <c r="H170" s="114">
        <v>67</v>
      </c>
      <c r="I170" s="26">
        <f t="shared" ref="I170:I228" si="80">H170/G170*100</f>
        <v>74.444444444444443</v>
      </c>
      <c r="J170" s="16">
        <v>50</v>
      </c>
      <c r="K170" s="16"/>
      <c r="L170" s="26">
        <f t="shared" si="54"/>
        <v>50</v>
      </c>
      <c r="M170" s="35">
        <v>50</v>
      </c>
      <c r="N170" s="16"/>
      <c r="O170" s="26">
        <f t="shared" si="55"/>
        <v>50</v>
      </c>
    </row>
    <row r="171" spans="1:15" ht="72">
      <c r="A171" s="48" t="s">
        <v>184</v>
      </c>
      <c r="B171" s="28" t="s">
        <v>13</v>
      </c>
      <c r="C171" s="28" t="s">
        <v>46</v>
      </c>
      <c r="D171" s="49" t="s">
        <v>310</v>
      </c>
      <c r="E171" s="28"/>
      <c r="F171" s="28"/>
      <c r="G171" s="33">
        <f>G172+G175</f>
        <v>251.3</v>
      </c>
      <c r="H171" s="33">
        <f>H172+H175</f>
        <v>60.8</v>
      </c>
      <c r="I171" s="26">
        <f t="shared" si="80"/>
        <v>24.194190210903301</v>
      </c>
      <c r="J171" s="33">
        <f t="shared" ref="J171" si="81">J172+J175</f>
        <v>251.3</v>
      </c>
      <c r="K171" s="33"/>
      <c r="L171" s="26">
        <f t="shared" ref="L171:L229" si="82">J171+K171</f>
        <v>251.3</v>
      </c>
      <c r="M171" s="33">
        <f t="shared" ref="M171" si="83">M172+M175</f>
        <v>251.3</v>
      </c>
      <c r="N171" s="33"/>
      <c r="O171" s="26">
        <f t="shared" ref="O171:O229" si="84">M171+N171</f>
        <v>251.3</v>
      </c>
    </row>
    <row r="172" spans="1:15" ht="76.5" customHeight="1">
      <c r="A172" s="31" t="s">
        <v>17</v>
      </c>
      <c r="B172" s="32" t="s">
        <v>13</v>
      </c>
      <c r="C172" s="32" t="s">
        <v>46</v>
      </c>
      <c r="D172" s="43" t="s">
        <v>310</v>
      </c>
      <c r="E172" s="32" t="s">
        <v>18</v>
      </c>
      <c r="F172" s="28"/>
      <c r="G172" s="33">
        <f>G173</f>
        <v>192.3</v>
      </c>
      <c r="H172" s="33">
        <f>H173</f>
        <v>60.8</v>
      </c>
      <c r="I172" s="26">
        <f t="shared" si="80"/>
        <v>31.617264690587621</v>
      </c>
      <c r="J172" s="33">
        <f t="shared" ref="J172:M173" si="85">J173</f>
        <v>192.3</v>
      </c>
      <c r="K172" s="33"/>
      <c r="L172" s="26">
        <f t="shared" si="82"/>
        <v>192.3</v>
      </c>
      <c r="M172" s="33">
        <f t="shared" si="85"/>
        <v>192.3</v>
      </c>
      <c r="N172" s="33"/>
      <c r="O172" s="26">
        <f t="shared" si="84"/>
        <v>192.3</v>
      </c>
    </row>
    <row r="173" spans="1:15" ht="36">
      <c r="A173" s="31" t="s">
        <v>19</v>
      </c>
      <c r="B173" s="32" t="s">
        <v>13</v>
      </c>
      <c r="C173" s="32" t="s">
        <v>46</v>
      </c>
      <c r="D173" s="43" t="s">
        <v>310</v>
      </c>
      <c r="E173" s="32" t="s">
        <v>20</v>
      </c>
      <c r="F173" s="28"/>
      <c r="G173" s="33">
        <f>G174</f>
        <v>192.3</v>
      </c>
      <c r="H173" s="33">
        <f>H174</f>
        <v>60.8</v>
      </c>
      <c r="I173" s="26">
        <f t="shared" si="80"/>
        <v>31.617264690587621</v>
      </c>
      <c r="J173" s="33">
        <f t="shared" si="85"/>
        <v>192.3</v>
      </c>
      <c r="K173" s="33"/>
      <c r="L173" s="26">
        <f t="shared" si="82"/>
        <v>192.3</v>
      </c>
      <c r="M173" s="33">
        <f t="shared" si="85"/>
        <v>192.3</v>
      </c>
      <c r="N173" s="33"/>
      <c r="O173" s="26">
        <f t="shared" si="84"/>
        <v>192.3</v>
      </c>
    </row>
    <row r="174" spans="1:15">
      <c r="A174" s="31" t="s">
        <v>10</v>
      </c>
      <c r="B174" s="32" t="s">
        <v>13</v>
      </c>
      <c r="C174" s="32" t="s">
        <v>46</v>
      </c>
      <c r="D174" s="43" t="s">
        <v>310</v>
      </c>
      <c r="E174" s="32" t="s">
        <v>20</v>
      </c>
      <c r="F174" s="32" t="s">
        <v>11</v>
      </c>
      <c r="G174" s="33">
        <v>192.3</v>
      </c>
      <c r="H174" s="33">
        <v>60.8</v>
      </c>
      <c r="I174" s="26">
        <f t="shared" si="80"/>
        <v>31.617264690587621</v>
      </c>
      <c r="J174" s="30">
        <v>192.3</v>
      </c>
      <c r="K174" s="30"/>
      <c r="L174" s="26">
        <f t="shared" si="82"/>
        <v>192.3</v>
      </c>
      <c r="M174" s="35">
        <v>192.3</v>
      </c>
      <c r="N174" s="30"/>
      <c r="O174" s="26">
        <f t="shared" si="84"/>
        <v>192.3</v>
      </c>
    </row>
    <row r="175" spans="1:15" ht="27" customHeight="1">
      <c r="A175" s="31" t="s">
        <v>34</v>
      </c>
      <c r="B175" s="32" t="s">
        <v>13</v>
      </c>
      <c r="C175" s="32" t="s">
        <v>46</v>
      </c>
      <c r="D175" s="43" t="s">
        <v>310</v>
      </c>
      <c r="E175" s="32" t="s">
        <v>25</v>
      </c>
      <c r="F175" s="32"/>
      <c r="G175" s="33">
        <f>G176</f>
        <v>59</v>
      </c>
      <c r="H175" s="33">
        <f>H176</f>
        <v>0</v>
      </c>
      <c r="I175" s="26">
        <f t="shared" si="80"/>
        <v>0</v>
      </c>
      <c r="J175" s="33">
        <f t="shared" ref="J175:M176" si="86">J176</f>
        <v>59</v>
      </c>
      <c r="K175" s="33"/>
      <c r="L175" s="26">
        <f t="shared" si="82"/>
        <v>59</v>
      </c>
      <c r="M175" s="33">
        <f t="shared" si="86"/>
        <v>59</v>
      </c>
      <c r="N175" s="33"/>
      <c r="O175" s="26">
        <f t="shared" si="84"/>
        <v>59</v>
      </c>
    </row>
    <row r="176" spans="1:15" ht="36">
      <c r="A176" s="31" t="s">
        <v>26</v>
      </c>
      <c r="B176" s="32" t="s">
        <v>13</v>
      </c>
      <c r="C176" s="32" t="s">
        <v>46</v>
      </c>
      <c r="D176" s="43" t="s">
        <v>310</v>
      </c>
      <c r="E176" s="32" t="s">
        <v>27</v>
      </c>
      <c r="F176" s="32"/>
      <c r="G176" s="33">
        <f>G177</f>
        <v>59</v>
      </c>
      <c r="H176" s="33">
        <f>H177</f>
        <v>0</v>
      </c>
      <c r="I176" s="26">
        <f t="shared" si="80"/>
        <v>0</v>
      </c>
      <c r="J176" s="33">
        <f t="shared" si="86"/>
        <v>59</v>
      </c>
      <c r="K176" s="33"/>
      <c r="L176" s="26">
        <f t="shared" si="82"/>
        <v>59</v>
      </c>
      <c r="M176" s="33">
        <f t="shared" si="86"/>
        <v>59</v>
      </c>
      <c r="N176" s="33"/>
      <c r="O176" s="26">
        <f t="shared" si="84"/>
        <v>59</v>
      </c>
    </row>
    <row r="177" spans="1:15">
      <c r="A177" s="31" t="s">
        <v>50</v>
      </c>
      <c r="B177" s="32" t="s">
        <v>13</v>
      </c>
      <c r="C177" s="32" t="s">
        <v>46</v>
      </c>
      <c r="D177" s="43" t="s">
        <v>310</v>
      </c>
      <c r="E177" s="32" t="s">
        <v>27</v>
      </c>
      <c r="F177" s="32" t="s">
        <v>11</v>
      </c>
      <c r="G177" s="33">
        <v>59</v>
      </c>
      <c r="H177" s="114"/>
      <c r="I177" s="26">
        <f t="shared" si="80"/>
        <v>0</v>
      </c>
      <c r="J177" s="16">
        <v>59</v>
      </c>
      <c r="K177" s="16"/>
      <c r="L177" s="26">
        <f t="shared" si="82"/>
        <v>59</v>
      </c>
      <c r="M177" s="35">
        <v>59</v>
      </c>
      <c r="N177" s="16"/>
      <c r="O177" s="26">
        <f t="shared" si="84"/>
        <v>59</v>
      </c>
    </row>
    <row r="178" spans="1:15" ht="24">
      <c r="A178" s="48" t="s">
        <v>189</v>
      </c>
      <c r="B178" s="28" t="s">
        <v>13</v>
      </c>
      <c r="C178" s="28" t="s">
        <v>46</v>
      </c>
      <c r="D178" s="49" t="s">
        <v>311</v>
      </c>
      <c r="E178" s="28"/>
      <c r="F178" s="28"/>
      <c r="G178" s="33">
        <f>G179+G184</f>
        <v>248.4</v>
      </c>
      <c r="H178" s="33">
        <f>H179+H184</f>
        <v>29.2</v>
      </c>
      <c r="I178" s="26">
        <f t="shared" si="80"/>
        <v>11.755233494363928</v>
      </c>
      <c r="J178" s="33">
        <f t="shared" ref="J178" si="87">J179+J184</f>
        <v>248.4</v>
      </c>
      <c r="K178" s="33"/>
      <c r="L178" s="26">
        <f t="shared" si="82"/>
        <v>248.4</v>
      </c>
      <c r="M178" s="33">
        <f t="shared" ref="M178" si="88">M179+M184</f>
        <v>248.4</v>
      </c>
      <c r="N178" s="33"/>
      <c r="O178" s="26">
        <f t="shared" si="84"/>
        <v>248.4</v>
      </c>
    </row>
    <row r="179" spans="1:15" ht="75" customHeight="1">
      <c r="A179" s="31" t="s">
        <v>23</v>
      </c>
      <c r="B179" s="32" t="s">
        <v>13</v>
      </c>
      <c r="C179" s="32" t="s">
        <v>46</v>
      </c>
      <c r="D179" s="43" t="s">
        <v>311</v>
      </c>
      <c r="E179" s="32" t="s">
        <v>18</v>
      </c>
      <c r="F179" s="32"/>
      <c r="G179" s="33">
        <f>G180</f>
        <v>192.5</v>
      </c>
      <c r="H179" s="33">
        <f>H180</f>
        <v>29.2</v>
      </c>
      <c r="I179" s="26">
        <f t="shared" si="80"/>
        <v>15.168831168831169</v>
      </c>
      <c r="J179" s="33">
        <f t="shared" ref="J179:M180" si="89">J180</f>
        <v>192.5</v>
      </c>
      <c r="K179" s="33"/>
      <c r="L179" s="26">
        <f t="shared" si="82"/>
        <v>192.5</v>
      </c>
      <c r="M179" s="33">
        <f t="shared" si="89"/>
        <v>192.5</v>
      </c>
      <c r="N179" s="33"/>
      <c r="O179" s="26">
        <f t="shared" si="84"/>
        <v>192.5</v>
      </c>
    </row>
    <row r="180" spans="1:15" ht="36">
      <c r="A180" s="31" t="s">
        <v>19</v>
      </c>
      <c r="B180" s="32" t="s">
        <v>13</v>
      </c>
      <c r="C180" s="32" t="s">
        <v>46</v>
      </c>
      <c r="D180" s="43" t="s">
        <v>311</v>
      </c>
      <c r="E180" s="32" t="s">
        <v>20</v>
      </c>
      <c r="F180" s="32"/>
      <c r="G180" s="33">
        <f>G181</f>
        <v>192.5</v>
      </c>
      <c r="H180" s="33">
        <f>H181</f>
        <v>29.2</v>
      </c>
      <c r="I180" s="26">
        <f t="shared" si="80"/>
        <v>15.168831168831169</v>
      </c>
      <c r="J180" s="33">
        <f t="shared" si="89"/>
        <v>192.5</v>
      </c>
      <c r="K180" s="33"/>
      <c r="L180" s="26">
        <f t="shared" si="82"/>
        <v>192.5</v>
      </c>
      <c r="M180" s="33">
        <f t="shared" si="89"/>
        <v>192.5</v>
      </c>
      <c r="N180" s="33"/>
      <c r="O180" s="26">
        <f t="shared" si="84"/>
        <v>192.5</v>
      </c>
    </row>
    <row r="181" spans="1:15">
      <c r="A181" s="31" t="s">
        <v>10</v>
      </c>
      <c r="B181" s="32" t="s">
        <v>13</v>
      </c>
      <c r="C181" s="32" t="s">
        <v>46</v>
      </c>
      <c r="D181" s="43" t="s">
        <v>311</v>
      </c>
      <c r="E181" s="32" t="s">
        <v>20</v>
      </c>
      <c r="F181" s="32" t="s">
        <v>11</v>
      </c>
      <c r="G181" s="33">
        <v>192.5</v>
      </c>
      <c r="H181" s="114">
        <v>29.2</v>
      </c>
      <c r="I181" s="26">
        <f t="shared" si="80"/>
        <v>15.168831168831169</v>
      </c>
      <c r="J181" s="30">
        <v>192.5</v>
      </c>
      <c r="K181" s="30"/>
      <c r="L181" s="26">
        <f t="shared" si="82"/>
        <v>192.5</v>
      </c>
      <c r="M181" s="35">
        <v>192.5</v>
      </c>
      <c r="N181" s="30"/>
      <c r="O181" s="26">
        <f t="shared" si="84"/>
        <v>192.5</v>
      </c>
    </row>
    <row r="182" spans="1:15" ht="27.75" customHeight="1">
      <c r="A182" s="31" t="s">
        <v>34</v>
      </c>
      <c r="B182" s="32" t="s">
        <v>13</v>
      </c>
      <c r="C182" s="32" t="s">
        <v>46</v>
      </c>
      <c r="D182" s="43" t="s">
        <v>311</v>
      </c>
      <c r="E182" s="32" t="s">
        <v>25</v>
      </c>
      <c r="F182" s="32"/>
      <c r="G182" s="33">
        <f>G183</f>
        <v>55.9</v>
      </c>
      <c r="H182" s="33">
        <f>H183</f>
        <v>0</v>
      </c>
      <c r="I182" s="26">
        <f t="shared" si="80"/>
        <v>0</v>
      </c>
      <c r="J182" s="33">
        <f t="shared" ref="J182:M183" si="90">J183</f>
        <v>55.9</v>
      </c>
      <c r="K182" s="33"/>
      <c r="L182" s="26">
        <f t="shared" si="82"/>
        <v>55.9</v>
      </c>
      <c r="M182" s="33">
        <f t="shared" si="90"/>
        <v>55.9</v>
      </c>
      <c r="N182" s="33"/>
      <c r="O182" s="26">
        <f t="shared" si="84"/>
        <v>55.9</v>
      </c>
    </row>
    <row r="183" spans="1:15" ht="36">
      <c r="A183" s="31" t="s">
        <v>26</v>
      </c>
      <c r="B183" s="32" t="s">
        <v>13</v>
      </c>
      <c r="C183" s="32" t="s">
        <v>46</v>
      </c>
      <c r="D183" s="43" t="s">
        <v>311</v>
      </c>
      <c r="E183" s="32" t="s">
        <v>27</v>
      </c>
      <c r="F183" s="32"/>
      <c r="G183" s="33">
        <f>G184</f>
        <v>55.9</v>
      </c>
      <c r="H183" s="33">
        <f>H184</f>
        <v>0</v>
      </c>
      <c r="I183" s="26">
        <f t="shared" si="80"/>
        <v>0</v>
      </c>
      <c r="J183" s="33">
        <f t="shared" si="90"/>
        <v>55.9</v>
      </c>
      <c r="K183" s="33"/>
      <c r="L183" s="26">
        <f t="shared" si="82"/>
        <v>55.9</v>
      </c>
      <c r="M183" s="33">
        <f t="shared" si="90"/>
        <v>55.9</v>
      </c>
      <c r="N183" s="33"/>
      <c r="O183" s="26">
        <f t="shared" si="84"/>
        <v>55.9</v>
      </c>
    </row>
    <row r="184" spans="1:15">
      <c r="A184" s="31" t="s">
        <v>50</v>
      </c>
      <c r="B184" s="32" t="s">
        <v>13</v>
      </c>
      <c r="C184" s="32" t="s">
        <v>46</v>
      </c>
      <c r="D184" s="43" t="s">
        <v>311</v>
      </c>
      <c r="E184" s="32" t="s">
        <v>27</v>
      </c>
      <c r="F184" s="32" t="s">
        <v>11</v>
      </c>
      <c r="G184" s="33">
        <v>55.9</v>
      </c>
      <c r="H184" s="114"/>
      <c r="I184" s="26">
        <f t="shared" si="80"/>
        <v>0</v>
      </c>
      <c r="J184" s="30">
        <v>55.9</v>
      </c>
      <c r="K184" s="30"/>
      <c r="L184" s="26">
        <f t="shared" si="82"/>
        <v>55.9</v>
      </c>
      <c r="M184" s="35">
        <v>55.9</v>
      </c>
      <c r="N184" s="30"/>
      <c r="O184" s="26">
        <f t="shared" si="84"/>
        <v>55.9</v>
      </c>
    </row>
    <row r="185" spans="1:15" ht="72">
      <c r="A185" s="50" t="s">
        <v>190</v>
      </c>
      <c r="B185" s="28" t="s">
        <v>13</v>
      </c>
      <c r="C185" s="28" t="s">
        <v>46</v>
      </c>
      <c r="D185" s="49" t="s">
        <v>312</v>
      </c>
      <c r="E185" s="28"/>
      <c r="F185" s="28"/>
      <c r="G185" s="33">
        <f>G186+G189</f>
        <v>296.8</v>
      </c>
      <c r="H185" s="33">
        <f>H186+H189</f>
        <v>54.8</v>
      </c>
      <c r="I185" s="26">
        <f t="shared" si="80"/>
        <v>18.463611859838274</v>
      </c>
      <c r="J185" s="33">
        <f t="shared" ref="J185" si="91">J186+J189</f>
        <v>296.8</v>
      </c>
      <c r="K185" s="33"/>
      <c r="L185" s="26">
        <f t="shared" si="82"/>
        <v>296.8</v>
      </c>
      <c r="M185" s="33">
        <f t="shared" ref="M185" si="92">M186+M189</f>
        <v>296.8</v>
      </c>
      <c r="N185" s="33"/>
      <c r="O185" s="26">
        <f t="shared" si="84"/>
        <v>296.8</v>
      </c>
    </row>
    <row r="186" spans="1:15" ht="72" customHeight="1">
      <c r="A186" s="31" t="s">
        <v>17</v>
      </c>
      <c r="B186" s="32" t="s">
        <v>13</v>
      </c>
      <c r="C186" s="32" t="s">
        <v>46</v>
      </c>
      <c r="D186" s="43" t="s">
        <v>312</v>
      </c>
      <c r="E186" s="32" t="s">
        <v>18</v>
      </c>
      <c r="F186" s="32"/>
      <c r="G186" s="33">
        <f>G187</f>
        <v>242.9</v>
      </c>
      <c r="H186" s="33">
        <f>H187</f>
        <v>54.8</v>
      </c>
      <c r="I186" s="26">
        <f t="shared" si="80"/>
        <v>22.560724578015641</v>
      </c>
      <c r="J186" s="33">
        <f t="shared" ref="J186:M187" si="93">J187</f>
        <v>242.9</v>
      </c>
      <c r="K186" s="33"/>
      <c r="L186" s="26">
        <f t="shared" si="82"/>
        <v>242.9</v>
      </c>
      <c r="M186" s="33">
        <f t="shared" si="93"/>
        <v>242.9</v>
      </c>
      <c r="N186" s="33"/>
      <c r="O186" s="26">
        <f t="shared" si="84"/>
        <v>242.9</v>
      </c>
    </row>
    <row r="187" spans="1:15" ht="36">
      <c r="A187" s="31" t="s">
        <v>19</v>
      </c>
      <c r="B187" s="32" t="s">
        <v>13</v>
      </c>
      <c r="C187" s="32" t="s">
        <v>46</v>
      </c>
      <c r="D187" s="43" t="s">
        <v>312</v>
      </c>
      <c r="E187" s="32" t="s">
        <v>20</v>
      </c>
      <c r="F187" s="32"/>
      <c r="G187" s="33">
        <f>G188</f>
        <v>242.9</v>
      </c>
      <c r="H187" s="33">
        <f>H188</f>
        <v>54.8</v>
      </c>
      <c r="I187" s="26">
        <f t="shared" si="80"/>
        <v>22.560724578015641</v>
      </c>
      <c r="J187" s="33">
        <f t="shared" si="93"/>
        <v>242.9</v>
      </c>
      <c r="K187" s="33"/>
      <c r="L187" s="26">
        <f t="shared" si="82"/>
        <v>242.9</v>
      </c>
      <c r="M187" s="33">
        <f t="shared" si="93"/>
        <v>242.9</v>
      </c>
      <c r="N187" s="33"/>
      <c r="O187" s="26">
        <f t="shared" si="84"/>
        <v>242.9</v>
      </c>
    </row>
    <row r="188" spans="1:15">
      <c r="A188" s="31" t="s">
        <v>10</v>
      </c>
      <c r="B188" s="32" t="s">
        <v>13</v>
      </c>
      <c r="C188" s="32" t="s">
        <v>46</v>
      </c>
      <c r="D188" s="43" t="s">
        <v>312</v>
      </c>
      <c r="E188" s="32" t="s">
        <v>20</v>
      </c>
      <c r="F188" s="32" t="s">
        <v>11</v>
      </c>
      <c r="G188" s="33">
        <v>242.9</v>
      </c>
      <c r="H188" s="114">
        <v>54.8</v>
      </c>
      <c r="I188" s="26">
        <f t="shared" si="80"/>
        <v>22.560724578015641</v>
      </c>
      <c r="J188" s="30">
        <v>242.9</v>
      </c>
      <c r="K188" s="30"/>
      <c r="L188" s="26">
        <f t="shared" si="82"/>
        <v>242.9</v>
      </c>
      <c r="M188" s="35">
        <v>242.9</v>
      </c>
      <c r="N188" s="30"/>
      <c r="O188" s="26">
        <f t="shared" si="84"/>
        <v>242.9</v>
      </c>
    </row>
    <row r="189" spans="1:15" ht="25.5" customHeight="1">
      <c r="A189" s="31" t="s">
        <v>34</v>
      </c>
      <c r="B189" s="32" t="s">
        <v>13</v>
      </c>
      <c r="C189" s="32" t="s">
        <v>46</v>
      </c>
      <c r="D189" s="43" t="s">
        <v>312</v>
      </c>
      <c r="E189" s="32" t="s">
        <v>25</v>
      </c>
      <c r="F189" s="32"/>
      <c r="G189" s="33">
        <f>G190</f>
        <v>53.9</v>
      </c>
      <c r="H189" s="33">
        <f>H190</f>
        <v>0</v>
      </c>
      <c r="I189" s="26">
        <f t="shared" si="80"/>
        <v>0</v>
      </c>
      <c r="J189" s="33">
        <f t="shared" ref="J189:M190" si="94">J190</f>
        <v>53.9</v>
      </c>
      <c r="K189" s="33"/>
      <c r="L189" s="26">
        <f t="shared" si="82"/>
        <v>53.9</v>
      </c>
      <c r="M189" s="33">
        <f t="shared" si="94"/>
        <v>53.9</v>
      </c>
      <c r="N189" s="33"/>
      <c r="O189" s="26">
        <f t="shared" si="84"/>
        <v>53.9</v>
      </c>
    </row>
    <row r="190" spans="1:15" ht="36">
      <c r="A190" s="31" t="s">
        <v>26</v>
      </c>
      <c r="B190" s="32" t="s">
        <v>13</v>
      </c>
      <c r="C190" s="32" t="s">
        <v>46</v>
      </c>
      <c r="D190" s="43" t="s">
        <v>312</v>
      </c>
      <c r="E190" s="32" t="s">
        <v>27</v>
      </c>
      <c r="F190" s="32"/>
      <c r="G190" s="33">
        <f>G191</f>
        <v>53.9</v>
      </c>
      <c r="H190" s="33">
        <f>H191</f>
        <v>0</v>
      </c>
      <c r="I190" s="26">
        <f t="shared" si="80"/>
        <v>0</v>
      </c>
      <c r="J190" s="33">
        <f t="shared" si="94"/>
        <v>53.9</v>
      </c>
      <c r="K190" s="33"/>
      <c r="L190" s="26">
        <f t="shared" si="82"/>
        <v>53.9</v>
      </c>
      <c r="M190" s="33">
        <f t="shared" si="94"/>
        <v>53.9</v>
      </c>
      <c r="N190" s="33"/>
      <c r="O190" s="26">
        <f t="shared" si="84"/>
        <v>53.9</v>
      </c>
    </row>
    <row r="191" spans="1:15">
      <c r="A191" s="31" t="s">
        <v>50</v>
      </c>
      <c r="B191" s="32" t="s">
        <v>13</v>
      </c>
      <c r="C191" s="32" t="s">
        <v>46</v>
      </c>
      <c r="D191" s="43" t="s">
        <v>312</v>
      </c>
      <c r="E191" s="32" t="s">
        <v>27</v>
      </c>
      <c r="F191" s="32" t="s">
        <v>11</v>
      </c>
      <c r="G191" s="33">
        <v>53.9</v>
      </c>
      <c r="H191" s="33"/>
      <c r="I191" s="26">
        <f t="shared" si="80"/>
        <v>0</v>
      </c>
      <c r="J191" s="30">
        <v>53.9</v>
      </c>
      <c r="K191" s="30"/>
      <c r="L191" s="26">
        <f t="shared" si="82"/>
        <v>53.9</v>
      </c>
      <c r="M191" s="35">
        <v>53.9</v>
      </c>
      <c r="N191" s="30"/>
      <c r="O191" s="26">
        <f t="shared" si="84"/>
        <v>53.9</v>
      </c>
    </row>
    <row r="192" spans="1:15">
      <c r="A192" s="48" t="s">
        <v>51</v>
      </c>
      <c r="B192" s="51" t="s">
        <v>52</v>
      </c>
      <c r="C192" s="51"/>
      <c r="D192" s="49"/>
      <c r="E192" s="51"/>
      <c r="F192" s="51"/>
      <c r="G192" s="29">
        <f>G194</f>
        <v>766.1</v>
      </c>
      <c r="H192" s="146">
        <f>H194</f>
        <v>171.57499999999999</v>
      </c>
      <c r="I192" s="26">
        <f t="shared" si="80"/>
        <v>22.395901318365745</v>
      </c>
      <c r="J192" s="29">
        <f t="shared" ref="J192" si="95">J194</f>
        <v>769.3</v>
      </c>
      <c r="K192" s="29"/>
      <c r="L192" s="26">
        <f t="shared" si="82"/>
        <v>769.3</v>
      </c>
      <c r="M192" s="29">
        <f t="shared" ref="M192" si="96">M194</f>
        <v>791.4</v>
      </c>
      <c r="N192" s="29"/>
      <c r="O192" s="26">
        <f t="shared" si="84"/>
        <v>791.4</v>
      </c>
    </row>
    <row r="193" spans="1:15">
      <c r="A193" s="48" t="s">
        <v>274</v>
      </c>
      <c r="B193" s="51" t="s">
        <v>52</v>
      </c>
      <c r="C193" s="51"/>
      <c r="D193" s="49"/>
      <c r="E193" s="51"/>
      <c r="F193" s="51"/>
      <c r="G193" s="29">
        <f>G200+G205</f>
        <v>766.1</v>
      </c>
      <c r="H193" s="29">
        <f>H200+H205</f>
        <v>171.57499999999999</v>
      </c>
      <c r="I193" s="26">
        <f t="shared" si="80"/>
        <v>22.395901318365745</v>
      </c>
      <c r="J193" s="29">
        <f t="shared" ref="J193" si="97">J200+J205</f>
        <v>769.3</v>
      </c>
      <c r="K193" s="29"/>
      <c r="L193" s="26">
        <f t="shared" si="82"/>
        <v>769.3</v>
      </c>
      <c r="M193" s="29">
        <f t="shared" ref="M193" si="98">M200+M205</f>
        <v>791.4</v>
      </c>
      <c r="N193" s="29"/>
      <c r="O193" s="26">
        <f t="shared" si="84"/>
        <v>791.4</v>
      </c>
    </row>
    <row r="194" spans="1:15" ht="24">
      <c r="A194" s="48" t="s">
        <v>152</v>
      </c>
      <c r="B194" s="51" t="s">
        <v>52</v>
      </c>
      <c r="C194" s="51" t="s">
        <v>53</v>
      </c>
      <c r="D194" s="49"/>
      <c r="E194" s="51"/>
      <c r="F194" s="51"/>
      <c r="G194" s="29">
        <f>G195+G201</f>
        <v>766.1</v>
      </c>
      <c r="H194" s="29">
        <f>H195+H201</f>
        <v>171.57499999999999</v>
      </c>
      <c r="I194" s="26">
        <f t="shared" si="80"/>
        <v>22.395901318365745</v>
      </c>
      <c r="J194" s="29">
        <f t="shared" ref="J194" si="99">J195+J201</f>
        <v>769.3</v>
      </c>
      <c r="K194" s="29"/>
      <c r="L194" s="26">
        <f t="shared" si="82"/>
        <v>769.3</v>
      </c>
      <c r="M194" s="29">
        <f t="shared" ref="M194" si="100">M195+M201</f>
        <v>791.4</v>
      </c>
      <c r="N194" s="29"/>
      <c r="O194" s="26">
        <f t="shared" si="84"/>
        <v>791.4</v>
      </c>
    </row>
    <row r="195" spans="1:15" ht="24" hidden="1">
      <c r="A195" s="50" t="s">
        <v>16</v>
      </c>
      <c r="B195" s="51" t="s">
        <v>52</v>
      </c>
      <c r="C195" s="51" t="s">
        <v>53</v>
      </c>
      <c r="D195" s="25" t="s">
        <v>165</v>
      </c>
      <c r="E195" s="51"/>
      <c r="F195" s="51"/>
      <c r="G195" s="29">
        <f>G196</f>
        <v>0</v>
      </c>
      <c r="H195" s="29"/>
      <c r="I195" s="26" t="e">
        <f t="shared" si="80"/>
        <v>#DIV/0!</v>
      </c>
      <c r="J195" s="29">
        <f t="shared" ref="G195:M197" si="101">J196</f>
        <v>0</v>
      </c>
      <c r="K195" s="29"/>
      <c r="L195" s="26">
        <f t="shared" si="82"/>
        <v>0</v>
      </c>
      <c r="M195" s="29">
        <f t="shared" si="101"/>
        <v>0</v>
      </c>
      <c r="N195" s="29"/>
      <c r="O195" s="26">
        <f t="shared" si="84"/>
        <v>0</v>
      </c>
    </row>
    <row r="196" spans="1:15" ht="60" hidden="1">
      <c r="A196" s="37" t="s">
        <v>54</v>
      </c>
      <c r="B196" s="15" t="s">
        <v>52</v>
      </c>
      <c r="C196" s="15" t="s">
        <v>53</v>
      </c>
      <c r="D196" s="43" t="s">
        <v>191</v>
      </c>
      <c r="E196" s="15"/>
      <c r="F196" s="15"/>
      <c r="G196" s="33">
        <f t="shared" si="101"/>
        <v>0</v>
      </c>
      <c r="H196" s="33"/>
      <c r="I196" s="26" t="e">
        <f t="shared" si="80"/>
        <v>#DIV/0!</v>
      </c>
      <c r="J196" s="33">
        <f t="shared" si="101"/>
        <v>0</v>
      </c>
      <c r="K196" s="33"/>
      <c r="L196" s="26">
        <f t="shared" si="82"/>
        <v>0</v>
      </c>
      <c r="M196" s="33">
        <f t="shared" si="101"/>
        <v>0</v>
      </c>
      <c r="N196" s="33"/>
      <c r="O196" s="26">
        <f t="shared" si="84"/>
        <v>0</v>
      </c>
    </row>
    <row r="197" spans="1:15" hidden="1">
      <c r="A197" s="37" t="s">
        <v>55</v>
      </c>
      <c r="B197" s="15" t="s">
        <v>52</v>
      </c>
      <c r="C197" s="15" t="s">
        <v>53</v>
      </c>
      <c r="D197" s="43" t="s">
        <v>191</v>
      </c>
      <c r="E197" s="15" t="s">
        <v>56</v>
      </c>
      <c r="F197" s="15"/>
      <c r="G197" s="33">
        <f t="shared" si="101"/>
        <v>0</v>
      </c>
      <c r="H197" s="33"/>
      <c r="I197" s="26" t="e">
        <f t="shared" si="80"/>
        <v>#DIV/0!</v>
      </c>
      <c r="J197" s="33">
        <f t="shared" si="101"/>
        <v>0</v>
      </c>
      <c r="K197" s="33"/>
      <c r="L197" s="26">
        <f t="shared" si="82"/>
        <v>0</v>
      </c>
      <c r="M197" s="33">
        <f t="shared" si="101"/>
        <v>0</v>
      </c>
      <c r="N197" s="33"/>
      <c r="O197" s="26">
        <f t="shared" si="84"/>
        <v>0</v>
      </c>
    </row>
    <row r="198" spans="1:15" hidden="1">
      <c r="A198" s="37" t="s">
        <v>57</v>
      </c>
      <c r="B198" s="15" t="s">
        <v>52</v>
      </c>
      <c r="C198" s="15" t="s">
        <v>53</v>
      </c>
      <c r="D198" s="43" t="s">
        <v>191</v>
      </c>
      <c r="E198" s="15" t="s">
        <v>58</v>
      </c>
      <c r="F198" s="15"/>
      <c r="G198" s="33">
        <f>G199+G200</f>
        <v>0</v>
      </c>
      <c r="H198" s="33"/>
      <c r="I198" s="26" t="e">
        <f t="shared" si="80"/>
        <v>#DIV/0!</v>
      </c>
      <c r="J198" s="33">
        <f>J199+J200</f>
        <v>0</v>
      </c>
      <c r="K198" s="33"/>
      <c r="L198" s="26">
        <f t="shared" si="82"/>
        <v>0</v>
      </c>
      <c r="M198" s="33">
        <f>M199+M200</f>
        <v>0</v>
      </c>
      <c r="N198" s="33"/>
      <c r="O198" s="26">
        <f t="shared" si="84"/>
        <v>0</v>
      </c>
    </row>
    <row r="199" spans="1:15" hidden="1">
      <c r="A199" s="37" t="s">
        <v>10</v>
      </c>
      <c r="B199" s="15" t="s">
        <v>52</v>
      </c>
      <c r="C199" s="15" t="s">
        <v>53</v>
      </c>
      <c r="D199" s="43" t="s">
        <v>191</v>
      </c>
      <c r="E199" s="15" t="s">
        <v>58</v>
      </c>
      <c r="F199" s="15" t="s">
        <v>11</v>
      </c>
      <c r="G199" s="33"/>
      <c r="H199" s="33"/>
      <c r="I199" s="26" t="e">
        <f t="shared" si="80"/>
        <v>#DIV/0!</v>
      </c>
      <c r="J199" s="30"/>
      <c r="K199" s="30"/>
      <c r="L199" s="26">
        <f t="shared" si="82"/>
        <v>0</v>
      </c>
      <c r="M199" s="35"/>
      <c r="N199" s="30"/>
      <c r="O199" s="26">
        <f t="shared" si="84"/>
        <v>0</v>
      </c>
    </row>
    <row r="200" spans="1:15" hidden="1">
      <c r="A200" s="37" t="s">
        <v>274</v>
      </c>
      <c r="B200" s="15" t="s">
        <v>52</v>
      </c>
      <c r="C200" s="15" t="s">
        <v>53</v>
      </c>
      <c r="D200" s="43" t="s">
        <v>191</v>
      </c>
      <c r="E200" s="15" t="s">
        <v>58</v>
      </c>
      <c r="F200" s="15" t="s">
        <v>161</v>
      </c>
      <c r="G200" s="33"/>
      <c r="H200" s="33"/>
      <c r="I200" s="26" t="e">
        <f t="shared" si="80"/>
        <v>#DIV/0!</v>
      </c>
      <c r="J200" s="30"/>
      <c r="K200" s="30"/>
      <c r="L200" s="26">
        <f t="shared" si="82"/>
        <v>0</v>
      </c>
      <c r="M200" s="35"/>
      <c r="N200" s="30"/>
      <c r="O200" s="26">
        <f t="shared" si="84"/>
        <v>0</v>
      </c>
    </row>
    <row r="201" spans="1:15" ht="24">
      <c r="A201" s="50" t="s">
        <v>16</v>
      </c>
      <c r="B201" s="51" t="s">
        <v>52</v>
      </c>
      <c r="C201" s="51" t="s">
        <v>53</v>
      </c>
      <c r="D201" s="25" t="s">
        <v>294</v>
      </c>
      <c r="E201" s="51"/>
      <c r="F201" s="51"/>
      <c r="G201" s="33">
        <f>G202</f>
        <v>766.1</v>
      </c>
      <c r="H201" s="33">
        <f>H202</f>
        <v>171.57499999999999</v>
      </c>
      <c r="I201" s="26">
        <f t="shared" si="80"/>
        <v>22.395901318365745</v>
      </c>
      <c r="J201" s="33">
        <f t="shared" ref="J201:M204" si="102">J202</f>
        <v>769.3</v>
      </c>
      <c r="K201" s="33"/>
      <c r="L201" s="26">
        <f t="shared" si="82"/>
        <v>769.3</v>
      </c>
      <c r="M201" s="33">
        <f t="shared" si="102"/>
        <v>791.4</v>
      </c>
      <c r="N201" s="33"/>
      <c r="O201" s="26">
        <f t="shared" si="84"/>
        <v>791.4</v>
      </c>
    </row>
    <row r="202" spans="1:15" ht="60">
      <c r="A202" s="37" t="s">
        <v>54</v>
      </c>
      <c r="B202" s="15" t="s">
        <v>52</v>
      </c>
      <c r="C202" s="15" t="s">
        <v>53</v>
      </c>
      <c r="D202" s="43" t="s">
        <v>313</v>
      </c>
      <c r="E202" s="15"/>
      <c r="F202" s="15"/>
      <c r="G202" s="33">
        <f>G203</f>
        <v>766.1</v>
      </c>
      <c r="H202" s="33">
        <f>H205</f>
        <v>171.57499999999999</v>
      </c>
      <c r="I202" s="26">
        <f t="shared" si="80"/>
        <v>22.395901318365745</v>
      </c>
      <c r="J202" s="33">
        <f t="shared" si="102"/>
        <v>769.3</v>
      </c>
      <c r="K202" s="33"/>
      <c r="L202" s="26">
        <f t="shared" si="82"/>
        <v>769.3</v>
      </c>
      <c r="M202" s="33">
        <f t="shared" si="102"/>
        <v>791.4</v>
      </c>
      <c r="N202" s="33"/>
      <c r="O202" s="26">
        <f t="shared" si="84"/>
        <v>791.4</v>
      </c>
    </row>
    <row r="203" spans="1:15">
      <c r="A203" s="37" t="s">
        <v>55</v>
      </c>
      <c r="B203" s="15" t="s">
        <v>52</v>
      </c>
      <c r="C203" s="15" t="s">
        <v>53</v>
      </c>
      <c r="D203" s="43" t="s">
        <v>313</v>
      </c>
      <c r="E203" s="15" t="s">
        <v>56</v>
      </c>
      <c r="F203" s="15"/>
      <c r="G203" s="33">
        <f>G204</f>
        <v>766.1</v>
      </c>
      <c r="H203" s="33">
        <f>H204</f>
        <v>171.57499999999999</v>
      </c>
      <c r="I203" s="26">
        <f t="shared" si="80"/>
        <v>22.395901318365745</v>
      </c>
      <c r="J203" s="33">
        <f t="shared" si="102"/>
        <v>769.3</v>
      </c>
      <c r="K203" s="33"/>
      <c r="L203" s="26">
        <f t="shared" si="82"/>
        <v>769.3</v>
      </c>
      <c r="M203" s="33">
        <f t="shared" si="102"/>
        <v>791.4</v>
      </c>
      <c r="N203" s="33"/>
      <c r="O203" s="26">
        <f t="shared" si="84"/>
        <v>791.4</v>
      </c>
    </row>
    <row r="204" spans="1:15" ht="15" customHeight="1">
      <c r="A204" s="37" t="s">
        <v>57</v>
      </c>
      <c r="B204" s="15" t="s">
        <v>52</v>
      </c>
      <c r="C204" s="15" t="s">
        <v>53</v>
      </c>
      <c r="D204" s="43" t="s">
        <v>313</v>
      </c>
      <c r="E204" s="15" t="s">
        <v>58</v>
      </c>
      <c r="F204" s="15"/>
      <c r="G204" s="33">
        <f>G205</f>
        <v>766.1</v>
      </c>
      <c r="H204" s="33">
        <f>H205</f>
        <v>171.57499999999999</v>
      </c>
      <c r="I204" s="26">
        <f t="shared" si="80"/>
        <v>22.395901318365745</v>
      </c>
      <c r="J204" s="33">
        <f t="shared" si="102"/>
        <v>769.3</v>
      </c>
      <c r="K204" s="33"/>
      <c r="L204" s="26">
        <f t="shared" si="82"/>
        <v>769.3</v>
      </c>
      <c r="M204" s="33">
        <f t="shared" si="102"/>
        <v>791.4</v>
      </c>
      <c r="N204" s="33"/>
      <c r="O204" s="26">
        <f t="shared" si="84"/>
        <v>791.4</v>
      </c>
    </row>
    <row r="205" spans="1:15">
      <c r="A205" s="37" t="s">
        <v>274</v>
      </c>
      <c r="B205" s="15" t="s">
        <v>52</v>
      </c>
      <c r="C205" s="15" t="s">
        <v>53</v>
      </c>
      <c r="D205" s="43" t="s">
        <v>313</v>
      </c>
      <c r="E205" s="15" t="s">
        <v>58</v>
      </c>
      <c r="F205" s="15" t="s">
        <v>161</v>
      </c>
      <c r="G205" s="33">
        <v>766.1</v>
      </c>
      <c r="H205" s="114">
        <v>171.57499999999999</v>
      </c>
      <c r="I205" s="26">
        <f t="shared" si="80"/>
        <v>22.395901318365745</v>
      </c>
      <c r="J205" s="30">
        <v>769.3</v>
      </c>
      <c r="K205" s="30"/>
      <c r="L205" s="26">
        <f t="shared" si="82"/>
        <v>769.3</v>
      </c>
      <c r="M205" s="35">
        <v>791.4</v>
      </c>
      <c r="N205" s="30"/>
      <c r="O205" s="26">
        <f t="shared" si="84"/>
        <v>791.4</v>
      </c>
    </row>
    <row r="206" spans="1:15" ht="37.5" customHeight="1">
      <c r="A206" s="50" t="s">
        <v>157</v>
      </c>
      <c r="B206" s="51" t="s">
        <v>158</v>
      </c>
      <c r="C206" s="51"/>
      <c r="D206" s="49"/>
      <c r="E206" s="51"/>
      <c r="F206" s="51"/>
      <c r="G206" s="29">
        <f>G209</f>
        <v>2031.1000000000001</v>
      </c>
      <c r="H206" s="146">
        <f>H209</f>
        <v>460.06798000000003</v>
      </c>
      <c r="I206" s="26">
        <f t="shared" si="80"/>
        <v>22.651173255871203</v>
      </c>
      <c r="J206" s="29" t="e">
        <f t="shared" ref="J206" si="103">J209</f>
        <v>#REF!</v>
      </c>
      <c r="K206" s="29"/>
      <c r="L206" s="26" t="e">
        <f t="shared" si="82"/>
        <v>#REF!</v>
      </c>
      <c r="M206" s="29" t="e">
        <f t="shared" ref="M206" si="104">M209</f>
        <v>#REF!</v>
      </c>
      <c r="N206" s="29"/>
      <c r="O206" s="26" t="e">
        <f t="shared" si="84"/>
        <v>#REF!</v>
      </c>
    </row>
    <row r="207" spans="1:15">
      <c r="A207" s="24" t="s">
        <v>8</v>
      </c>
      <c r="B207" s="15" t="s">
        <v>158</v>
      </c>
      <c r="C207" s="15"/>
      <c r="D207" s="43"/>
      <c r="E207" s="15"/>
      <c r="F207" s="15" t="s">
        <v>9</v>
      </c>
      <c r="G207" s="33">
        <f>G214+G224+G227+G230+G219</f>
        <v>2031.1000000000001</v>
      </c>
      <c r="H207" s="33">
        <f>H224+H227</f>
        <v>460.06798000000003</v>
      </c>
      <c r="I207" s="26">
        <f t="shared" si="80"/>
        <v>22.651173255871203</v>
      </c>
      <c r="J207" s="33" t="e">
        <f>#REF!+J214+J224+J227+J230+J219</f>
        <v>#REF!</v>
      </c>
      <c r="K207" s="33"/>
      <c r="L207" s="26" t="e">
        <f t="shared" si="82"/>
        <v>#REF!</v>
      </c>
      <c r="M207" s="33" t="e">
        <f>#REF!+M214+M224+M227+M230+M219</f>
        <v>#REF!</v>
      </c>
      <c r="N207" s="33"/>
      <c r="O207" s="26" t="e">
        <f t="shared" si="84"/>
        <v>#REF!</v>
      </c>
    </row>
    <row r="208" spans="1:15" hidden="1">
      <c r="A208" s="24" t="s">
        <v>10</v>
      </c>
      <c r="B208" s="15" t="s">
        <v>158</v>
      </c>
      <c r="C208" s="15"/>
      <c r="D208" s="43"/>
      <c r="E208" s="15"/>
      <c r="F208" s="15" t="s">
        <v>11</v>
      </c>
      <c r="G208" s="33"/>
      <c r="H208" s="33"/>
      <c r="I208" s="26" t="e">
        <f t="shared" si="80"/>
        <v>#DIV/0!</v>
      </c>
      <c r="J208" s="30"/>
      <c r="K208" s="30"/>
      <c r="L208" s="26">
        <f t="shared" si="82"/>
        <v>0</v>
      </c>
      <c r="M208" s="26">
        <f>E208+H208</f>
        <v>0</v>
      </c>
      <c r="N208" s="30"/>
      <c r="O208" s="26">
        <f t="shared" si="84"/>
        <v>0</v>
      </c>
    </row>
    <row r="209" spans="1:15" ht="48">
      <c r="A209" s="50" t="s">
        <v>159</v>
      </c>
      <c r="B209" s="15" t="s">
        <v>158</v>
      </c>
      <c r="C209" s="15" t="s">
        <v>160</v>
      </c>
      <c r="D209" s="43"/>
      <c r="E209" s="15"/>
      <c r="F209" s="15"/>
      <c r="G209" s="33">
        <f>G210+G220+G215</f>
        <v>2031.1000000000001</v>
      </c>
      <c r="H209" s="33">
        <f>H210+H220+H215</f>
        <v>460.06798000000003</v>
      </c>
      <c r="I209" s="26">
        <f t="shared" si="80"/>
        <v>22.651173255871203</v>
      </c>
      <c r="J209" s="33" t="e">
        <f>#REF!+J210+J220+J215</f>
        <v>#REF!</v>
      </c>
      <c r="K209" s="33"/>
      <c r="L209" s="26" t="e">
        <f t="shared" si="82"/>
        <v>#REF!</v>
      </c>
      <c r="M209" s="33" t="e">
        <f>#REF!+M210+M220+M215</f>
        <v>#REF!</v>
      </c>
      <c r="N209" s="33"/>
      <c r="O209" s="26" t="e">
        <f t="shared" si="84"/>
        <v>#REF!</v>
      </c>
    </row>
    <row r="210" spans="1:15" ht="65.25" customHeight="1">
      <c r="A210" s="27" t="s">
        <v>314</v>
      </c>
      <c r="B210" s="15" t="s">
        <v>158</v>
      </c>
      <c r="C210" s="15" t="s">
        <v>160</v>
      </c>
      <c r="D210" s="43" t="s">
        <v>315</v>
      </c>
      <c r="E210" s="15"/>
      <c r="F210" s="15"/>
      <c r="G210" s="33">
        <f>G211</f>
        <v>4</v>
      </c>
      <c r="H210" s="33">
        <f>H211</f>
        <v>0</v>
      </c>
      <c r="I210" s="26">
        <f t="shared" si="80"/>
        <v>0</v>
      </c>
      <c r="J210" s="33">
        <f t="shared" ref="J210:M213" si="105">J211</f>
        <v>4</v>
      </c>
      <c r="K210" s="33"/>
      <c r="L210" s="26">
        <f t="shared" si="82"/>
        <v>4</v>
      </c>
      <c r="M210" s="33">
        <f t="shared" si="105"/>
        <v>4</v>
      </c>
      <c r="N210" s="33"/>
      <c r="O210" s="26">
        <f t="shared" si="84"/>
        <v>4</v>
      </c>
    </row>
    <row r="211" spans="1:15">
      <c r="A211" s="31" t="s">
        <v>170</v>
      </c>
      <c r="B211" s="52" t="s">
        <v>158</v>
      </c>
      <c r="C211" s="52" t="s">
        <v>160</v>
      </c>
      <c r="D211" s="41" t="s">
        <v>316</v>
      </c>
      <c r="E211" s="52"/>
      <c r="F211" s="52"/>
      <c r="G211" s="42">
        <f>G212</f>
        <v>4</v>
      </c>
      <c r="H211" s="42"/>
      <c r="I211" s="26">
        <f t="shared" si="80"/>
        <v>0</v>
      </c>
      <c r="J211" s="42">
        <f t="shared" si="105"/>
        <v>4</v>
      </c>
      <c r="K211" s="42"/>
      <c r="L211" s="26">
        <f t="shared" si="82"/>
        <v>4</v>
      </c>
      <c r="M211" s="42">
        <f t="shared" si="105"/>
        <v>4</v>
      </c>
      <c r="N211" s="42"/>
      <c r="O211" s="26">
        <f t="shared" si="84"/>
        <v>4</v>
      </c>
    </row>
    <row r="212" spans="1:15" ht="27.75" customHeight="1">
      <c r="A212" s="31" t="s">
        <v>24</v>
      </c>
      <c r="B212" s="15" t="s">
        <v>158</v>
      </c>
      <c r="C212" s="15" t="s">
        <v>160</v>
      </c>
      <c r="D212" s="41" t="s">
        <v>316</v>
      </c>
      <c r="E212" s="15" t="s">
        <v>25</v>
      </c>
      <c r="F212" s="15"/>
      <c r="G212" s="33">
        <f>G213</f>
        <v>4</v>
      </c>
      <c r="H212" s="33"/>
      <c r="I212" s="26">
        <f t="shared" si="80"/>
        <v>0</v>
      </c>
      <c r="J212" s="33">
        <f t="shared" si="105"/>
        <v>4</v>
      </c>
      <c r="K212" s="33"/>
      <c r="L212" s="26">
        <f t="shared" si="82"/>
        <v>4</v>
      </c>
      <c r="M212" s="33">
        <f t="shared" si="105"/>
        <v>4</v>
      </c>
      <c r="N212" s="33"/>
      <c r="O212" s="26">
        <f t="shared" si="84"/>
        <v>4</v>
      </c>
    </row>
    <row r="213" spans="1:15" ht="36">
      <c r="A213" s="31" t="s">
        <v>26</v>
      </c>
      <c r="B213" s="15" t="s">
        <v>158</v>
      </c>
      <c r="C213" s="15" t="s">
        <v>160</v>
      </c>
      <c r="D213" s="41" t="s">
        <v>316</v>
      </c>
      <c r="E213" s="15" t="s">
        <v>27</v>
      </c>
      <c r="F213" s="15"/>
      <c r="G213" s="33">
        <f>G214</f>
        <v>4</v>
      </c>
      <c r="H213" s="33"/>
      <c r="I213" s="26">
        <f t="shared" si="80"/>
        <v>0</v>
      </c>
      <c r="J213" s="33">
        <f t="shared" si="105"/>
        <v>4</v>
      </c>
      <c r="K213" s="33"/>
      <c r="L213" s="26">
        <f t="shared" si="82"/>
        <v>4</v>
      </c>
      <c r="M213" s="33">
        <f t="shared" si="105"/>
        <v>4</v>
      </c>
      <c r="N213" s="33"/>
      <c r="O213" s="26">
        <f t="shared" si="84"/>
        <v>4</v>
      </c>
    </row>
    <row r="214" spans="1:15">
      <c r="A214" s="31" t="s">
        <v>8</v>
      </c>
      <c r="B214" s="15" t="s">
        <v>158</v>
      </c>
      <c r="C214" s="15" t="s">
        <v>160</v>
      </c>
      <c r="D214" s="41" t="s">
        <v>316</v>
      </c>
      <c r="E214" s="15" t="s">
        <v>27</v>
      </c>
      <c r="F214" s="15" t="s">
        <v>9</v>
      </c>
      <c r="G214" s="33">
        <v>4</v>
      </c>
      <c r="H214" s="33"/>
      <c r="I214" s="26">
        <f t="shared" si="80"/>
        <v>0</v>
      </c>
      <c r="J214" s="33">
        <v>4</v>
      </c>
      <c r="K214" s="33"/>
      <c r="L214" s="26">
        <f t="shared" si="82"/>
        <v>4</v>
      </c>
      <c r="M214" s="35">
        <v>4</v>
      </c>
      <c r="N214" s="33"/>
      <c r="O214" s="26">
        <f t="shared" si="84"/>
        <v>4</v>
      </c>
    </row>
    <row r="215" spans="1:15" ht="76.5">
      <c r="A215" s="107" t="s">
        <v>248</v>
      </c>
      <c r="B215" s="15" t="s">
        <v>158</v>
      </c>
      <c r="C215" s="15" t="s">
        <v>160</v>
      </c>
      <c r="D215" s="41" t="s">
        <v>442</v>
      </c>
      <c r="E215" s="15"/>
      <c r="F215" s="15"/>
      <c r="G215" s="33">
        <f>G217</f>
        <v>41.2</v>
      </c>
      <c r="H215" s="33"/>
      <c r="I215" s="26">
        <f t="shared" si="80"/>
        <v>0</v>
      </c>
      <c r="J215" s="33">
        <f t="shared" ref="J215" si="106">J217</f>
        <v>0</v>
      </c>
      <c r="K215" s="33"/>
      <c r="L215" s="26">
        <f t="shared" si="82"/>
        <v>0</v>
      </c>
      <c r="M215" s="33">
        <f t="shared" ref="M215" si="107">M217</f>
        <v>0</v>
      </c>
      <c r="N215" s="33"/>
      <c r="O215" s="26">
        <f t="shared" si="84"/>
        <v>0</v>
      </c>
    </row>
    <row r="216" spans="1:15">
      <c r="A216" s="10" t="s">
        <v>170</v>
      </c>
      <c r="B216" s="15" t="s">
        <v>158</v>
      </c>
      <c r="C216" s="15" t="s">
        <v>160</v>
      </c>
      <c r="D216" s="41" t="s">
        <v>443</v>
      </c>
      <c r="E216" s="15"/>
      <c r="F216" s="15"/>
      <c r="G216" s="33">
        <f>G217</f>
        <v>41.2</v>
      </c>
      <c r="H216" s="33"/>
      <c r="I216" s="26">
        <f t="shared" si="80"/>
        <v>0</v>
      </c>
      <c r="J216" s="33">
        <f t="shared" ref="J216:M218" si="108">J217</f>
        <v>0</v>
      </c>
      <c r="K216" s="33"/>
      <c r="L216" s="26">
        <f t="shared" si="82"/>
        <v>0</v>
      </c>
      <c r="M216" s="33">
        <f t="shared" si="108"/>
        <v>0</v>
      </c>
      <c r="N216" s="33"/>
      <c r="O216" s="26">
        <f t="shared" si="84"/>
        <v>0</v>
      </c>
    </row>
    <row r="217" spans="1:15" ht="38.25">
      <c r="A217" s="10" t="s">
        <v>24</v>
      </c>
      <c r="B217" s="15" t="s">
        <v>158</v>
      </c>
      <c r="C217" s="15" t="s">
        <v>160</v>
      </c>
      <c r="D217" s="41" t="s">
        <v>443</v>
      </c>
      <c r="E217" s="15" t="s">
        <v>25</v>
      </c>
      <c r="F217" s="15"/>
      <c r="G217" s="33">
        <f>G218</f>
        <v>41.2</v>
      </c>
      <c r="H217" s="33"/>
      <c r="I217" s="26">
        <f t="shared" si="80"/>
        <v>0</v>
      </c>
      <c r="J217" s="33">
        <f t="shared" si="108"/>
        <v>0</v>
      </c>
      <c r="K217" s="33"/>
      <c r="L217" s="26">
        <f t="shared" si="82"/>
        <v>0</v>
      </c>
      <c r="M217" s="33">
        <f t="shared" si="108"/>
        <v>0</v>
      </c>
      <c r="N217" s="33"/>
      <c r="O217" s="26">
        <f t="shared" si="84"/>
        <v>0</v>
      </c>
    </row>
    <row r="218" spans="1:15" ht="38.25">
      <c r="A218" s="10" t="s">
        <v>26</v>
      </c>
      <c r="B218" s="15" t="s">
        <v>158</v>
      </c>
      <c r="C218" s="15" t="s">
        <v>160</v>
      </c>
      <c r="D218" s="41" t="s">
        <v>443</v>
      </c>
      <c r="E218" s="15" t="s">
        <v>27</v>
      </c>
      <c r="F218" s="15"/>
      <c r="G218" s="33">
        <f>G219</f>
        <v>41.2</v>
      </c>
      <c r="H218" s="33"/>
      <c r="I218" s="26">
        <f t="shared" si="80"/>
        <v>0</v>
      </c>
      <c r="J218" s="33">
        <f t="shared" si="108"/>
        <v>0</v>
      </c>
      <c r="K218" s="33"/>
      <c r="L218" s="26">
        <f t="shared" si="82"/>
        <v>0</v>
      </c>
      <c r="M218" s="33">
        <f t="shared" si="108"/>
        <v>0</v>
      </c>
      <c r="N218" s="33"/>
      <c r="O218" s="26">
        <f t="shared" si="84"/>
        <v>0</v>
      </c>
    </row>
    <row r="219" spans="1:15">
      <c r="A219" s="10" t="s">
        <v>8</v>
      </c>
      <c r="B219" s="15" t="s">
        <v>158</v>
      </c>
      <c r="C219" s="15" t="s">
        <v>160</v>
      </c>
      <c r="D219" s="41" t="s">
        <v>443</v>
      </c>
      <c r="E219" s="15" t="s">
        <v>27</v>
      </c>
      <c r="F219" s="15" t="s">
        <v>9</v>
      </c>
      <c r="G219" s="33">
        <v>41.2</v>
      </c>
      <c r="H219" s="33"/>
      <c r="I219" s="26">
        <f t="shared" si="80"/>
        <v>0</v>
      </c>
      <c r="J219" s="33"/>
      <c r="K219" s="33"/>
      <c r="L219" s="26">
        <f t="shared" si="82"/>
        <v>0</v>
      </c>
      <c r="M219" s="35"/>
      <c r="N219" s="33"/>
      <c r="O219" s="26">
        <f t="shared" si="84"/>
        <v>0</v>
      </c>
    </row>
    <row r="220" spans="1:15" ht="24">
      <c r="A220" s="27" t="s">
        <v>16</v>
      </c>
      <c r="B220" s="15" t="s">
        <v>158</v>
      </c>
      <c r="C220" s="15" t="s">
        <v>160</v>
      </c>
      <c r="D220" s="43" t="s">
        <v>294</v>
      </c>
      <c r="E220" s="15"/>
      <c r="F220" s="15"/>
      <c r="G220" s="33">
        <f>G221</f>
        <v>1985.9</v>
      </c>
      <c r="H220" s="33">
        <f>H221</f>
        <v>460.06798000000003</v>
      </c>
      <c r="I220" s="26">
        <f t="shared" si="80"/>
        <v>23.166724407069843</v>
      </c>
      <c r="J220" s="33">
        <f t="shared" ref="J220:M220" si="109">J221</f>
        <v>1985</v>
      </c>
      <c r="K220" s="33"/>
      <c r="L220" s="26">
        <f t="shared" si="82"/>
        <v>1985</v>
      </c>
      <c r="M220" s="33">
        <f t="shared" si="109"/>
        <v>1985</v>
      </c>
      <c r="N220" s="33"/>
      <c r="O220" s="26">
        <f t="shared" si="84"/>
        <v>1985</v>
      </c>
    </row>
    <row r="221" spans="1:15" ht="36">
      <c r="A221" s="53" t="s">
        <v>231</v>
      </c>
      <c r="B221" s="52" t="s">
        <v>158</v>
      </c>
      <c r="C221" s="52" t="s">
        <v>160</v>
      </c>
      <c r="D221" s="43" t="s">
        <v>317</v>
      </c>
      <c r="E221" s="52"/>
      <c r="F221" s="52"/>
      <c r="G221" s="33">
        <f>G222+G225+G228</f>
        <v>1985.9</v>
      </c>
      <c r="H221" s="33">
        <f>H222+H225+H228</f>
        <v>460.06798000000003</v>
      </c>
      <c r="I221" s="26">
        <f t="shared" si="80"/>
        <v>23.166724407069843</v>
      </c>
      <c r="J221" s="33">
        <f t="shared" ref="J221" si="110">J222+J225+J228</f>
        <v>1985</v>
      </c>
      <c r="K221" s="33"/>
      <c r="L221" s="26">
        <f t="shared" si="82"/>
        <v>1985</v>
      </c>
      <c r="M221" s="33">
        <f t="shared" ref="M221" si="111">M222+M225+M228</f>
        <v>1985</v>
      </c>
      <c r="N221" s="33"/>
      <c r="O221" s="26">
        <f t="shared" si="84"/>
        <v>1985</v>
      </c>
    </row>
    <row r="222" spans="1:15" ht="72.75" customHeight="1">
      <c r="A222" s="31" t="s">
        <v>23</v>
      </c>
      <c r="B222" s="15" t="s">
        <v>158</v>
      </c>
      <c r="C222" s="15" t="s">
        <v>160</v>
      </c>
      <c r="D222" s="43" t="s">
        <v>317</v>
      </c>
      <c r="E222" s="15" t="s">
        <v>18</v>
      </c>
      <c r="F222" s="15"/>
      <c r="G222" s="33">
        <f>G223</f>
        <v>1785.9</v>
      </c>
      <c r="H222" s="33">
        <f>H223</f>
        <v>425.12324000000001</v>
      </c>
      <c r="I222" s="26">
        <f t="shared" si="80"/>
        <v>23.804425779718908</v>
      </c>
      <c r="J222" s="33">
        <f t="shared" ref="J222:M223" si="112">J223</f>
        <v>1785</v>
      </c>
      <c r="K222" s="33"/>
      <c r="L222" s="26">
        <f t="shared" si="82"/>
        <v>1785</v>
      </c>
      <c r="M222" s="33">
        <f t="shared" si="112"/>
        <v>1785</v>
      </c>
      <c r="N222" s="33"/>
      <c r="O222" s="26">
        <f t="shared" si="84"/>
        <v>1785</v>
      </c>
    </row>
    <row r="223" spans="1:15" ht="24">
      <c r="A223" s="31" t="s">
        <v>223</v>
      </c>
      <c r="B223" s="15" t="s">
        <v>158</v>
      </c>
      <c r="C223" s="15" t="s">
        <v>160</v>
      </c>
      <c r="D223" s="43" t="s">
        <v>317</v>
      </c>
      <c r="E223" s="15" t="s">
        <v>224</v>
      </c>
      <c r="F223" s="15"/>
      <c r="G223" s="33">
        <f>G224</f>
        <v>1785.9</v>
      </c>
      <c r="H223" s="33">
        <f>H224</f>
        <v>425.12324000000001</v>
      </c>
      <c r="I223" s="26">
        <f t="shared" si="80"/>
        <v>23.804425779718908</v>
      </c>
      <c r="J223" s="33">
        <f t="shared" si="112"/>
        <v>1785</v>
      </c>
      <c r="K223" s="33"/>
      <c r="L223" s="26">
        <f t="shared" si="82"/>
        <v>1785</v>
      </c>
      <c r="M223" s="33">
        <f t="shared" si="112"/>
        <v>1785</v>
      </c>
      <c r="N223" s="33"/>
      <c r="O223" s="26">
        <f t="shared" si="84"/>
        <v>1785</v>
      </c>
    </row>
    <row r="224" spans="1:15">
      <c r="A224" s="31" t="s">
        <v>8</v>
      </c>
      <c r="B224" s="15" t="s">
        <v>158</v>
      </c>
      <c r="C224" s="15" t="s">
        <v>160</v>
      </c>
      <c r="D224" s="43" t="s">
        <v>317</v>
      </c>
      <c r="E224" s="15" t="s">
        <v>224</v>
      </c>
      <c r="F224" s="15" t="s">
        <v>9</v>
      </c>
      <c r="G224" s="33">
        <v>1785.9</v>
      </c>
      <c r="H224" s="114">
        <v>425.12324000000001</v>
      </c>
      <c r="I224" s="26">
        <f t="shared" si="80"/>
        <v>23.804425779718908</v>
      </c>
      <c r="J224" s="16">
        <v>1785</v>
      </c>
      <c r="K224" s="16"/>
      <c r="L224" s="26">
        <f t="shared" si="82"/>
        <v>1785</v>
      </c>
      <c r="M224" s="35">
        <v>1785</v>
      </c>
      <c r="N224" s="16"/>
      <c r="O224" s="26">
        <f t="shared" si="84"/>
        <v>1785</v>
      </c>
    </row>
    <row r="225" spans="1:19" ht="27.75" customHeight="1">
      <c r="A225" s="31" t="s">
        <v>34</v>
      </c>
      <c r="B225" s="15" t="s">
        <v>158</v>
      </c>
      <c r="C225" s="15" t="s">
        <v>160</v>
      </c>
      <c r="D225" s="43" t="s">
        <v>317</v>
      </c>
      <c r="E225" s="15" t="s">
        <v>25</v>
      </c>
      <c r="F225" s="15"/>
      <c r="G225" s="33">
        <f>G226</f>
        <v>195</v>
      </c>
      <c r="H225" s="33">
        <f>H226</f>
        <v>34.944740000000003</v>
      </c>
      <c r="I225" s="26">
        <f t="shared" si="80"/>
        <v>17.920379487179488</v>
      </c>
      <c r="J225" s="33">
        <f t="shared" ref="J225:M226" si="113">J226</f>
        <v>195</v>
      </c>
      <c r="K225" s="33"/>
      <c r="L225" s="26">
        <f t="shared" si="82"/>
        <v>195</v>
      </c>
      <c r="M225" s="33">
        <f t="shared" si="113"/>
        <v>195</v>
      </c>
      <c r="N225" s="33"/>
      <c r="O225" s="26">
        <f t="shared" si="84"/>
        <v>195</v>
      </c>
    </row>
    <row r="226" spans="1:19" ht="27.75" customHeight="1">
      <c r="A226" s="31" t="s">
        <v>26</v>
      </c>
      <c r="B226" s="15" t="s">
        <v>158</v>
      </c>
      <c r="C226" s="15" t="s">
        <v>160</v>
      </c>
      <c r="D226" s="43" t="s">
        <v>317</v>
      </c>
      <c r="E226" s="15" t="s">
        <v>27</v>
      </c>
      <c r="F226" s="15"/>
      <c r="G226" s="33">
        <f>G227</f>
        <v>195</v>
      </c>
      <c r="H226" s="33">
        <f>H227</f>
        <v>34.944740000000003</v>
      </c>
      <c r="I226" s="26">
        <f t="shared" si="80"/>
        <v>17.920379487179488</v>
      </c>
      <c r="J226" s="33">
        <f t="shared" si="113"/>
        <v>195</v>
      </c>
      <c r="K226" s="33"/>
      <c r="L226" s="26">
        <f t="shared" si="82"/>
        <v>195</v>
      </c>
      <c r="M226" s="33">
        <f t="shared" si="113"/>
        <v>195</v>
      </c>
      <c r="N226" s="33"/>
      <c r="O226" s="26">
        <f t="shared" si="84"/>
        <v>195</v>
      </c>
    </row>
    <row r="227" spans="1:19">
      <c r="A227" s="31" t="s">
        <v>8</v>
      </c>
      <c r="B227" s="15" t="s">
        <v>158</v>
      </c>
      <c r="C227" s="15" t="s">
        <v>160</v>
      </c>
      <c r="D227" s="43" t="s">
        <v>317</v>
      </c>
      <c r="E227" s="15" t="s">
        <v>27</v>
      </c>
      <c r="F227" s="15" t="s">
        <v>9</v>
      </c>
      <c r="G227" s="33">
        <v>195</v>
      </c>
      <c r="H227" s="114">
        <v>34.944740000000003</v>
      </c>
      <c r="I227" s="26">
        <f t="shared" si="80"/>
        <v>17.920379487179488</v>
      </c>
      <c r="J227" s="16">
        <v>195</v>
      </c>
      <c r="K227" s="16"/>
      <c r="L227" s="26">
        <f t="shared" si="82"/>
        <v>195</v>
      </c>
      <c r="M227" s="35">
        <v>195</v>
      </c>
      <c r="N227" s="16"/>
      <c r="O227" s="26">
        <f t="shared" si="84"/>
        <v>195</v>
      </c>
    </row>
    <row r="228" spans="1:19">
      <c r="A228" s="31" t="s">
        <v>28</v>
      </c>
      <c r="B228" s="15" t="s">
        <v>158</v>
      </c>
      <c r="C228" s="15" t="s">
        <v>160</v>
      </c>
      <c r="D228" s="43" t="s">
        <v>317</v>
      </c>
      <c r="E228" s="15" t="s">
        <v>29</v>
      </c>
      <c r="F228" s="15"/>
      <c r="G228" s="33">
        <f>G229</f>
        <v>5</v>
      </c>
      <c r="H228" s="33"/>
      <c r="I228" s="26">
        <f t="shared" si="80"/>
        <v>0</v>
      </c>
      <c r="J228" s="33">
        <f t="shared" ref="J228:M229" si="114">J229</f>
        <v>5</v>
      </c>
      <c r="K228" s="33"/>
      <c r="L228" s="26">
        <f t="shared" si="82"/>
        <v>5</v>
      </c>
      <c r="M228" s="33">
        <f t="shared" si="114"/>
        <v>5</v>
      </c>
      <c r="N228" s="33"/>
      <c r="O228" s="26">
        <f t="shared" si="84"/>
        <v>5</v>
      </c>
    </row>
    <row r="229" spans="1:19" ht="14.25" customHeight="1">
      <c r="A229" s="31" t="s">
        <v>30</v>
      </c>
      <c r="B229" s="15" t="s">
        <v>158</v>
      </c>
      <c r="C229" s="15" t="s">
        <v>160</v>
      </c>
      <c r="D229" s="43" t="s">
        <v>317</v>
      </c>
      <c r="E229" s="15" t="s">
        <v>31</v>
      </c>
      <c r="F229" s="15"/>
      <c r="G229" s="33">
        <f>G230</f>
        <v>5</v>
      </c>
      <c r="H229" s="33"/>
      <c r="I229" s="26">
        <f t="shared" ref="I229:I292" si="115">H229/G229*100</f>
        <v>0</v>
      </c>
      <c r="J229" s="33">
        <f t="shared" si="114"/>
        <v>5</v>
      </c>
      <c r="K229" s="33"/>
      <c r="L229" s="26">
        <f t="shared" si="82"/>
        <v>5</v>
      </c>
      <c r="M229" s="33">
        <f t="shared" si="114"/>
        <v>5</v>
      </c>
      <c r="N229" s="33"/>
      <c r="O229" s="26">
        <f t="shared" si="84"/>
        <v>5</v>
      </c>
    </row>
    <row r="230" spans="1:19">
      <c r="A230" s="31" t="s">
        <v>84</v>
      </c>
      <c r="B230" s="15" t="s">
        <v>158</v>
      </c>
      <c r="C230" s="15" t="s">
        <v>160</v>
      </c>
      <c r="D230" s="43" t="s">
        <v>317</v>
      </c>
      <c r="E230" s="15" t="s">
        <v>31</v>
      </c>
      <c r="F230" s="15" t="s">
        <v>9</v>
      </c>
      <c r="G230" s="33">
        <v>5</v>
      </c>
      <c r="H230" s="33"/>
      <c r="I230" s="26">
        <f t="shared" si="115"/>
        <v>0</v>
      </c>
      <c r="J230" s="16">
        <v>5</v>
      </c>
      <c r="K230" s="16"/>
      <c r="L230" s="26">
        <f t="shared" ref="L230:L291" si="116">J230+K230</f>
        <v>5</v>
      </c>
      <c r="M230" s="35">
        <v>5</v>
      </c>
      <c r="N230" s="16"/>
      <c r="O230" s="26">
        <f t="shared" ref="O230:O291" si="117">M230+N230</f>
        <v>5</v>
      </c>
    </row>
    <row r="231" spans="1:19">
      <c r="A231" s="27" t="s">
        <v>59</v>
      </c>
      <c r="B231" s="28" t="s">
        <v>60</v>
      </c>
      <c r="C231" s="28"/>
      <c r="D231" s="28"/>
      <c r="E231" s="28"/>
      <c r="F231" s="28"/>
      <c r="G231" s="29">
        <f>G232+G233+G234</f>
        <v>49408.4</v>
      </c>
      <c r="H231" s="146">
        <f>H232+H233+H234</f>
        <v>434.53691000000003</v>
      </c>
      <c r="I231" s="26">
        <f t="shared" si="115"/>
        <v>0.87947982529286517</v>
      </c>
      <c r="J231" s="29">
        <f t="shared" ref="J231:K231" si="118">J232+J233+J234</f>
        <v>21227.9</v>
      </c>
      <c r="K231" s="29">
        <f t="shared" si="118"/>
        <v>-604.9</v>
      </c>
      <c r="L231" s="26">
        <f t="shared" si="116"/>
        <v>20623</v>
      </c>
      <c r="M231" s="29">
        <f t="shared" ref="M231:N231" si="119">M232+M233+M234</f>
        <v>24288.5</v>
      </c>
      <c r="N231" s="29">
        <f t="shared" si="119"/>
        <v>-3196.9</v>
      </c>
      <c r="O231" s="26">
        <f t="shared" si="117"/>
        <v>21091.599999999999</v>
      </c>
      <c r="P231" s="104">
        <f>G235+G241+G280</f>
        <v>49408.4</v>
      </c>
      <c r="Q231" s="104">
        <f>J235+J241+J280</f>
        <v>21227.9</v>
      </c>
      <c r="R231" s="104">
        <f>O235+O241+O280</f>
        <v>21091.599999999999</v>
      </c>
      <c r="S231" s="104">
        <f>G235+G241+G280</f>
        <v>49408.4</v>
      </c>
    </row>
    <row r="232" spans="1:19">
      <c r="A232" s="24" t="s">
        <v>8</v>
      </c>
      <c r="B232" s="28" t="s">
        <v>60</v>
      </c>
      <c r="C232" s="28"/>
      <c r="D232" s="28"/>
      <c r="E232" s="28"/>
      <c r="F232" s="28" t="s">
        <v>9</v>
      </c>
      <c r="G232" s="29">
        <f>G240+G258+G266+G270+G279+G286+G291+G261+G246</f>
        <v>16708.400000000001</v>
      </c>
      <c r="H232" s="29">
        <f t="shared" ref="H232:O232" si="120">H240+H258+H266+H270+H279+H286+H291+H261+H246</f>
        <v>434.53691000000003</v>
      </c>
      <c r="I232" s="26">
        <f t="shared" si="115"/>
        <v>2.6007092839529817</v>
      </c>
      <c r="J232" s="29">
        <f t="shared" si="120"/>
        <v>14227.9</v>
      </c>
      <c r="K232" s="29">
        <f t="shared" si="120"/>
        <v>-604.9</v>
      </c>
      <c r="L232" s="29">
        <f t="shared" si="120"/>
        <v>13623</v>
      </c>
      <c r="M232" s="29">
        <f t="shared" si="120"/>
        <v>17288.5</v>
      </c>
      <c r="N232" s="29">
        <f t="shared" si="120"/>
        <v>-3196.9</v>
      </c>
      <c r="O232" s="29">
        <f t="shared" si="120"/>
        <v>14091.6</v>
      </c>
    </row>
    <row r="233" spans="1:19">
      <c r="A233" s="24" t="s">
        <v>10</v>
      </c>
      <c r="B233" s="28" t="s">
        <v>60</v>
      </c>
      <c r="C233" s="28"/>
      <c r="D233" s="28"/>
      <c r="E233" s="28"/>
      <c r="F233" s="28" t="s">
        <v>11</v>
      </c>
      <c r="G233" s="29">
        <f>G274</f>
        <v>32700</v>
      </c>
      <c r="H233" s="29">
        <f>H274</f>
        <v>0</v>
      </c>
      <c r="I233" s="26">
        <f t="shared" si="115"/>
        <v>0</v>
      </c>
      <c r="J233" s="29">
        <f t="shared" ref="J233:K233" si="121">J274</f>
        <v>7000</v>
      </c>
      <c r="K233" s="29">
        <f t="shared" si="121"/>
        <v>0</v>
      </c>
      <c r="L233" s="26">
        <f t="shared" si="116"/>
        <v>7000</v>
      </c>
      <c r="M233" s="29">
        <f t="shared" ref="M233:N233" si="122">M274</f>
        <v>7000</v>
      </c>
      <c r="N233" s="29">
        <f t="shared" si="122"/>
        <v>0</v>
      </c>
      <c r="O233" s="26">
        <f t="shared" si="117"/>
        <v>7000</v>
      </c>
    </row>
    <row r="234" spans="1:19">
      <c r="A234" s="24" t="s">
        <v>274</v>
      </c>
      <c r="B234" s="28" t="s">
        <v>60</v>
      </c>
      <c r="C234" s="28"/>
      <c r="D234" s="28"/>
      <c r="E234" s="28"/>
      <c r="F234" s="28" t="s">
        <v>161</v>
      </c>
      <c r="G234" s="29">
        <v>0</v>
      </c>
      <c r="H234" s="29">
        <v>0</v>
      </c>
      <c r="I234" s="26" t="e">
        <f t="shared" si="115"/>
        <v>#DIV/0!</v>
      </c>
      <c r="J234" s="29"/>
      <c r="K234" s="29"/>
      <c r="L234" s="26">
        <f t="shared" si="116"/>
        <v>0</v>
      </c>
      <c r="M234" s="26"/>
      <c r="N234" s="29"/>
      <c r="O234" s="26">
        <f t="shared" si="117"/>
        <v>0</v>
      </c>
    </row>
    <row r="235" spans="1:19">
      <c r="A235" s="27" t="s">
        <v>61</v>
      </c>
      <c r="B235" s="28" t="s">
        <v>60</v>
      </c>
      <c r="C235" s="28" t="s">
        <v>62</v>
      </c>
      <c r="D235" s="28"/>
      <c r="E235" s="28"/>
      <c r="F235" s="28"/>
      <c r="G235" s="29">
        <f t="shared" ref="G235:H239" si="123">G236</f>
        <v>2001.5</v>
      </c>
      <c r="H235" s="29">
        <f t="shared" si="123"/>
        <v>405.29113000000001</v>
      </c>
      <c r="I235" s="26">
        <f t="shared" si="115"/>
        <v>20.249369472895328</v>
      </c>
      <c r="J235" s="29">
        <f t="shared" ref="J235:M239" si="124">J236</f>
        <v>1800</v>
      </c>
      <c r="K235" s="29"/>
      <c r="L235" s="26">
        <f t="shared" si="116"/>
        <v>1800</v>
      </c>
      <c r="M235" s="29">
        <f t="shared" si="124"/>
        <v>1800</v>
      </c>
      <c r="N235" s="29"/>
      <c r="O235" s="26">
        <f t="shared" si="117"/>
        <v>1800</v>
      </c>
    </row>
    <row r="236" spans="1:19" ht="24">
      <c r="A236" s="27" t="s">
        <v>16</v>
      </c>
      <c r="B236" s="32" t="s">
        <v>60</v>
      </c>
      <c r="C236" s="32" t="s">
        <v>62</v>
      </c>
      <c r="D236" s="32" t="s">
        <v>294</v>
      </c>
      <c r="E236" s="32"/>
      <c r="F236" s="32"/>
      <c r="G236" s="33">
        <f t="shared" si="123"/>
        <v>2001.5</v>
      </c>
      <c r="H236" s="33">
        <f t="shared" si="123"/>
        <v>405.29113000000001</v>
      </c>
      <c r="I236" s="26">
        <f t="shared" si="115"/>
        <v>20.249369472895328</v>
      </c>
      <c r="J236" s="33">
        <f t="shared" si="124"/>
        <v>1800</v>
      </c>
      <c r="K236" s="33"/>
      <c r="L236" s="26">
        <f t="shared" si="116"/>
        <v>1800</v>
      </c>
      <c r="M236" s="33">
        <f t="shared" si="124"/>
        <v>1800</v>
      </c>
      <c r="N236" s="33"/>
      <c r="O236" s="26">
        <f t="shared" si="117"/>
        <v>1800</v>
      </c>
    </row>
    <row r="237" spans="1:19" ht="24">
      <c r="A237" s="19" t="s">
        <v>237</v>
      </c>
      <c r="B237" s="32" t="s">
        <v>60</v>
      </c>
      <c r="C237" s="32" t="s">
        <v>62</v>
      </c>
      <c r="D237" s="43" t="s">
        <v>318</v>
      </c>
      <c r="E237" s="32"/>
      <c r="F237" s="32"/>
      <c r="G237" s="33">
        <f t="shared" si="123"/>
        <v>2001.5</v>
      </c>
      <c r="H237" s="33">
        <f t="shared" si="123"/>
        <v>405.29113000000001</v>
      </c>
      <c r="I237" s="26">
        <f t="shared" si="115"/>
        <v>20.249369472895328</v>
      </c>
      <c r="J237" s="33">
        <f t="shared" si="124"/>
        <v>1800</v>
      </c>
      <c r="K237" s="33"/>
      <c r="L237" s="26">
        <f t="shared" si="116"/>
        <v>1800</v>
      </c>
      <c r="M237" s="33">
        <f t="shared" si="124"/>
        <v>1800</v>
      </c>
      <c r="N237" s="33"/>
      <c r="O237" s="26">
        <f t="shared" si="117"/>
        <v>1800</v>
      </c>
    </row>
    <row r="238" spans="1:19" ht="30" customHeight="1">
      <c r="A238" s="31" t="s">
        <v>24</v>
      </c>
      <c r="B238" s="32" t="s">
        <v>60</v>
      </c>
      <c r="C238" s="32" t="s">
        <v>62</v>
      </c>
      <c r="D238" s="43" t="s">
        <v>318</v>
      </c>
      <c r="E238" s="15" t="s">
        <v>25</v>
      </c>
      <c r="F238" s="15"/>
      <c r="G238" s="33">
        <f t="shared" si="123"/>
        <v>2001.5</v>
      </c>
      <c r="H238" s="33">
        <f t="shared" si="123"/>
        <v>405.29113000000001</v>
      </c>
      <c r="I238" s="26">
        <f t="shared" si="115"/>
        <v>20.249369472895328</v>
      </c>
      <c r="J238" s="33">
        <f t="shared" si="124"/>
        <v>1800</v>
      </c>
      <c r="K238" s="33"/>
      <c r="L238" s="26">
        <f t="shared" si="116"/>
        <v>1800</v>
      </c>
      <c r="M238" s="33">
        <f t="shared" si="124"/>
        <v>1800</v>
      </c>
      <c r="N238" s="33"/>
      <c r="O238" s="26">
        <f t="shared" si="117"/>
        <v>1800</v>
      </c>
    </row>
    <row r="239" spans="1:19" ht="36">
      <c r="A239" s="31" t="s">
        <v>26</v>
      </c>
      <c r="B239" s="32" t="s">
        <v>60</v>
      </c>
      <c r="C239" s="32" t="s">
        <v>62</v>
      </c>
      <c r="D239" s="43" t="s">
        <v>318</v>
      </c>
      <c r="E239" s="15" t="s">
        <v>27</v>
      </c>
      <c r="F239" s="15"/>
      <c r="G239" s="33">
        <f t="shared" si="123"/>
        <v>2001.5</v>
      </c>
      <c r="H239" s="33">
        <f t="shared" si="123"/>
        <v>405.29113000000001</v>
      </c>
      <c r="I239" s="26">
        <f t="shared" si="115"/>
        <v>20.249369472895328</v>
      </c>
      <c r="J239" s="33">
        <f t="shared" si="124"/>
        <v>1800</v>
      </c>
      <c r="K239" s="33"/>
      <c r="L239" s="26">
        <f t="shared" si="116"/>
        <v>1800</v>
      </c>
      <c r="M239" s="33">
        <f t="shared" si="124"/>
        <v>1800</v>
      </c>
      <c r="N239" s="33"/>
      <c r="O239" s="26">
        <f t="shared" si="117"/>
        <v>1800</v>
      </c>
    </row>
    <row r="240" spans="1:19">
      <c r="A240" s="31" t="s">
        <v>8</v>
      </c>
      <c r="B240" s="32" t="s">
        <v>60</v>
      </c>
      <c r="C240" s="32" t="s">
        <v>62</v>
      </c>
      <c r="D240" s="43" t="s">
        <v>318</v>
      </c>
      <c r="E240" s="15" t="s">
        <v>27</v>
      </c>
      <c r="F240" s="15" t="s">
        <v>9</v>
      </c>
      <c r="G240" s="33">
        <v>2001.5</v>
      </c>
      <c r="H240" s="114">
        <v>405.29113000000001</v>
      </c>
      <c r="I240" s="26">
        <f t="shared" si="115"/>
        <v>20.249369472895328</v>
      </c>
      <c r="J240" s="16">
        <v>1800</v>
      </c>
      <c r="K240" s="16"/>
      <c r="L240" s="26">
        <f t="shared" si="116"/>
        <v>1800</v>
      </c>
      <c r="M240" s="35">
        <v>1800</v>
      </c>
      <c r="N240" s="16"/>
      <c r="O240" s="26">
        <f t="shared" si="117"/>
        <v>1800</v>
      </c>
    </row>
    <row r="241" spans="1:15" ht="10.5" customHeight="1">
      <c r="A241" s="48" t="s">
        <v>63</v>
      </c>
      <c r="B241" s="49" t="s">
        <v>60</v>
      </c>
      <c r="C241" s="49" t="s">
        <v>64</v>
      </c>
      <c r="D241" s="49"/>
      <c r="E241" s="49"/>
      <c r="F241" s="49"/>
      <c r="G241" s="29">
        <f>G253+G242</f>
        <v>47241.9</v>
      </c>
      <c r="H241" s="29">
        <f>H253+H242</f>
        <v>29.24578</v>
      </c>
      <c r="I241" s="26">
        <f t="shared" si="115"/>
        <v>6.1906443220954281E-2</v>
      </c>
      <c r="J241" s="29">
        <f t="shared" ref="J241:K241" si="125">J253+J242</f>
        <v>19327.900000000001</v>
      </c>
      <c r="K241" s="29">
        <f t="shared" si="125"/>
        <v>-604.9</v>
      </c>
      <c r="L241" s="26">
        <f t="shared" si="116"/>
        <v>18723</v>
      </c>
      <c r="M241" s="29">
        <f t="shared" ref="M241:N241" si="126">M253+M242</f>
        <v>22388.5</v>
      </c>
      <c r="N241" s="29">
        <f t="shared" si="126"/>
        <v>-3196.9</v>
      </c>
      <c r="O241" s="26">
        <f t="shared" si="117"/>
        <v>19191.599999999999</v>
      </c>
    </row>
    <row r="242" spans="1:15" ht="25.5">
      <c r="A242" s="126" t="s">
        <v>40</v>
      </c>
      <c r="B242" s="49" t="s">
        <v>60</v>
      </c>
      <c r="C242" s="49" t="s">
        <v>64</v>
      </c>
      <c r="D242" s="49" t="s">
        <v>294</v>
      </c>
      <c r="E242" s="49"/>
      <c r="F242" s="49"/>
      <c r="G242" s="29">
        <f t="shared" ref="G242:H245" si="127">G243</f>
        <v>300</v>
      </c>
      <c r="H242" s="29">
        <f t="shared" si="127"/>
        <v>0</v>
      </c>
      <c r="I242" s="26">
        <f t="shared" si="115"/>
        <v>0</v>
      </c>
      <c r="J242" s="29">
        <f t="shared" ref="J242:M245" si="128">J243</f>
        <v>300</v>
      </c>
      <c r="K242" s="29"/>
      <c r="L242" s="26">
        <f t="shared" si="116"/>
        <v>300</v>
      </c>
      <c r="M242" s="29">
        <f t="shared" si="128"/>
        <v>300</v>
      </c>
      <c r="N242" s="29"/>
      <c r="O242" s="26">
        <f t="shared" si="117"/>
        <v>300</v>
      </c>
    </row>
    <row r="243" spans="1:15" ht="38.25">
      <c r="A243" s="127" t="s">
        <v>450</v>
      </c>
      <c r="B243" s="49" t="s">
        <v>60</v>
      </c>
      <c r="C243" s="49" t="s">
        <v>64</v>
      </c>
      <c r="D243" s="129" t="s">
        <v>451</v>
      </c>
      <c r="E243" s="129"/>
      <c r="F243" s="129"/>
      <c r="G243" s="33">
        <f t="shared" si="127"/>
        <v>300</v>
      </c>
      <c r="H243" s="33">
        <f t="shared" si="127"/>
        <v>0</v>
      </c>
      <c r="I243" s="26">
        <f t="shared" si="115"/>
        <v>0</v>
      </c>
      <c r="J243" s="33">
        <f t="shared" si="128"/>
        <v>300</v>
      </c>
      <c r="K243" s="33"/>
      <c r="L243" s="26">
        <f t="shared" si="116"/>
        <v>300</v>
      </c>
      <c r="M243" s="33">
        <f t="shared" si="128"/>
        <v>300</v>
      </c>
      <c r="N243" s="33"/>
      <c r="O243" s="26">
        <f t="shared" si="117"/>
        <v>300</v>
      </c>
    </row>
    <row r="244" spans="1:15" ht="38.25">
      <c r="A244" s="128" t="s">
        <v>34</v>
      </c>
      <c r="B244" s="49" t="s">
        <v>60</v>
      </c>
      <c r="C244" s="49" t="s">
        <v>64</v>
      </c>
      <c r="D244" s="129" t="s">
        <v>451</v>
      </c>
      <c r="E244" s="129">
        <v>200</v>
      </c>
      <c r="F244" s="129"/>
      <c r="G244" s="33">
        <f t="shared" si="127"/>
        <v>300</v>
      </c>
      <c r="H244" s="33">
        <f t="shared" si="127"/>
        <v>0</v>
      </c>
      <c r="I244" s="26">
        <f t="shared" si="115"/>
        <v>0</v>
      </c>
      <c r="J244" s="33">
        <f t="shared" si="128"/>
        <v>300</v>
      </c>
      <c r="K244" s="33"/>
      <c r="L244" s="26">
        <f t="shared" si="116"/>
        <v>300</v>
      </c>
      <c r="M244" s="33">
        <f t="shared" si="128"/>
        <v>300</v>
      </c>
      <c r="N244" s="33"/>
      <c r="O244" s="26">
        <f t="shared" si="117"/>
        <v>300</v>
      </c>
    </row>
    <row r="245" spans="1:15" ht="10.5" customHeight="1">
      <c r="A245" s="128" t="s">
        <v>66</v>
      </c>
      <c r="B245" s="49" t="s">
        <v>60</v>
      </c>
      <c r="C245" s="49" t="s">
        <v>64</v>
      </c>
      <c r="D245" s="129" t="s">
        <v>451</v>
      </c>
      <c r="E245" s="129">
        <v>240</v>
      </c>
      <c r="F245" s="129"/>
      <c r="G245" s="33">
        <f t="shared" si="127"/>
        <v>300</v>
      </c>
      <c r="H245" s="33">
        <f t="shared" si="127"/>
        <v>0</v>
      </c>
      <c r="I245" s="26">
        <f t="shared" si="115"/>
        <v>0</v>
      </c>
      <c r="J245" s="33">
        <f t="shared" si="128"/>
        <v>300</v>
      </c>
      <c r="K245" s="33"/>
      <c r="L245" s="26">
        <f t="shared" si="116"/>
        <v>300</v>
      </c>
      <c r="M245" s="33">
        <f t="shared" si="128"/>
        <v>300</v>
      </c>
      <c r="N245" s="33"/>
      <c r="O245" s="26">
        <f t="shared" si="117"/>
        <v>300</v>
      </c>
    </row>
    <row r="246" spans="1:15" ht="10.5" customHeight="1">
      <c r="A246" s="106" t="s">
        <v>8</v>
      </c>
      <c r="B246" s="49" t="s">
        <v>60</v>
      </c>
      <c r="C246" s="49" t="s">
        <v>64</v>
      </c>
      <c r="D246" s="129" t="s">
        <v>451</v>
      </c>
      <c r="E246" s="129">
        <v>240</v>
      </c>
      <c r="F246" s="129">
        <v>1</v>
      </c>
      <c r="G246" s="33">
        <v>300</v>
      </c>
      <c r="H246" s="33"/>
      <c r="I246" s="26">
        <f t="shared" si="115"/>
        <v>0</v>
      </c>
      <c r="J246" s="33">
        <v>300</v>
      </c>
      <c r="K246" s="33"/>
      <c r="L246" s="26">
        <f t="shared" si="116"/>
        <v>300</v>
      </c>
      <c r="M246" s="33">
        <v>300</v>
      </c>
      <c r="N246" s="33"/>
      <c r="O246" s="26">
        <f t="shared" si="117"/>
        <v>300</v>
      </c>
    </row>
    <row r="247" spans="1:15" ht="50.25" hidden="1" customHeight="1">
      <c r="A247" s="39" t="s">
        <v>47</v>
      </c>
      <c r="B247" s="43" t="s">
        <v>60</v>
      </c>
      <c r="C247" s="43" t="s">
        <v>64</v>
      </c>
      <c r="D247" s="41" t="s">
        <v>169</v>
      </c>
      <c r="E247" s="40"/>
      <c r="F247" s="40"/>
      <c r="G247" s="33">
        <f t="shared" ref="G247:J251" si="129">G248</f>
        <v>0</v>
      </c>
      <c r="H247" s="33"/>
      <c r="I247" s="26" t="e">
        <f t="shared" si="115"/>
        <v>#DIV/0!</v>
      </c>
      <c r="J247" s="33">
        <f t="shared" si="129"/>
        <v>0</v>
      </c>
      <c r="K247" s="33"/>
      <c r="L247" s="26">
        <f t="shared" si="116"/>
        <v>0</v>
      </c>
      <c r="M247" s="35">
        <f t="shared" ref="M247:M252" si="130">E247+H247</f>
        <v>0</v>
      </c>
      <c r="N247" s="33"/>
      <c r="O247" s="26">
        <f t="shared" si="117"/>
        <v>0</v>
      </c>
    </row>
    <row r="248" spans="1:15" ht="48" hidden="1">
      <c r="A248" s="31" t="s">
        <v>176</v>
      </c>
      <c r="B248" s="43" t="s">
        <v>60</v>
      </c>
      <c r="C248" s="43" t="s">
        <v>64</v>
      </c>
      <c r="D248" s="43" t="s">
        <v>171</v>
      </c>
      <c r="E248" s="32"/>
      <c r="F248" s="32"/>
      <c r="G248" s="33">
        <f t="shared" si="129"/>
        <v>0</v>
      </c>
      <c r="H248" s="33"/>
      <c r="I248" s="26" t="e">
        <f t="shared" si="115"/>
        <v>#DIV/0!</v>
      </c>
      <c r="J248" s="33">
        <f t="shared" si="129"/>
        <v>0</v>
      </c>
      <c r="K248" s="33"/>
      <c r="L248" s="26">
        <f t="shared" si="116"/>
        <v>0</v>
      </c>
      <c r="M248" s="35">
        <f t="shared" si="130"/>
        <v>0</v>
      </c>
      <c r="N248" s="33"/>
      <c r="O248" s="26">
        <f t="shared" si="117"/>
        <v>0</v>
      </c>
    </row>
    <row r="249" spans="1:15" hidden="1">
      <c r="A249" s="31" t="s">
        <v>170</v>
      </c>
      <c r="B249" s="43" t="s">
        <v>60</v>
      </c>
      <c r="C249" s="43" t="s">
        <v>64</v>
      </c>
      <c r="D249" s="43" t="s">
        <v>177</v>
      </c>
      <c r="E249" s="32"/>
      <c r="F249" s="32"/>
      <c r="G249" s="33">
        <f t="shared" si="129"/>
        <v>0</v>
      </c>
      <c r="H249" s="33"/>
      <c r="I249" s="26" t="e">
        <f t="shared" si="115"/>
        <v>#DIV/0!</v>
      </c>
      <c r="J249" s="33">
        <f t="shared" si="129"/>
        <v>0</v>
      </c>
      <c r="K249" s="33"/>
      <c r="L249" s="26">
        <f t="shared" si="116"/>
        <v>0</v>
      </c>
      <c r="M249" s="35">
        <f t="shared" si="130"/>
        <v>0</v>
      </c>
      <c r="N249" s="33"/>
      <c r="O249" s="26">
        <f t="shared" si="117"/>
        <v>0</v>
      </c>
    </row>
    <row r="250" spans="1:15" hidden="1">
      <c r="A250" s="19" t="s">
        <v>55</v>
      </c>
      <c r="B250" s="43" t="s">
        <v>60</v>
      </c>
      <c r="C250" s="43" t="s">
        <v>64</v>
      </c>
      <c r="D250" s="43" t="s">
        <v>177</v>
      </c>
      <c r="E250" s="32" t="s">
        <v>56</v>
      </c>
      <c r="F250" s="32"/>
      <c r="G250" s="33">
        <f t="shared" si="129"/>
        <v>0</v>
      </c>
      <c r="H250" s="33"/>
      <c r="I250" s="26" t="e">
        <f t="shared" si="115"/>
        <v>#DIV/0!</v>
      </c>
      <c r="J250" s="33">
        <f t="shared" si="129"/>
        <v>0</v>
      </c>
      <c r="K250" s="33"/>
      <c r="L250" s="26">
        <f t="shared" si="116"/>
        <v>0</v>
      </c>
      <c r="M250" s="35">
        <f t="shared" si="130"/>
        <v>500</v>
      </c>
      <c r="N250" s="33"/>
      <c r="O250" s="26">
        <f t="shared" si="117"/>
        <v>500</v>
      </c>
    </row>
    <row r="251" spans="1:15" hidden="1">
      <c r="A251" s="19" t="s">
        <v>68</v>
      </c>
      <c r="B251" s="43" t="s">
        <v>60</v>
      </c>
      <c r="C251" s="43" t="s">
        <v>64</v>
      </c>
      <c r="D251" s="43" t="s">
        <v>177</v>
      </c>
      <c r="E251" s="32" t="s">
        <v>69</v>
      </c>
      <c r="F251" s="32"/>
      <c r="G251" s="33">
        <f t="shared" si="129"/>
        <v>0</v>
      </c>
      <c r="H251" s="33"/>
      <c r="I251" s="26" t="e">
        <f t="shared" si="115"/>
        <v>#DIV/0!</v>
      </c>
      <c r="J251" s="33">
        <f t="shared" si="129"/>
        <v>0</v>
      </c>
      <c r="K251" s="33"/>
      <c r="L251" s="26">
        <f t="shared" si="116"/>
        <v>0</v>
      </c>
      <c r="M251" s="35">
        <f t="shared" si="130"/>
        <v>540</v>
      </c>
      <c r="N251" s="33"/>
      <c r="O251" s="26">
        <f t="shared" si="117"/>
        <v>540</v>
      </c>
    </row>
    <row r="252" spans="1:15" hidden="1">
      <c r="A252" s="19" t="s">
        <v>8</v>
      </c>
      <c r="B252" s="43" t="s">
        <v>60</v>
      </c>
      <c r="C252" s="43" t="s">
        <v>64</v>
      </c>
      <c r="D252" s="43" t="s">
        <v>177</v>
      </c>
      <c r="E252" s="32" t="s">
        <v>69</v>
      </c>
      <c r="F252" s="32" t="s">
        <v>9</v>
      </c>
      <c r="G252" s="33"/>
      <c r="H252" s="33"/>
      <c r="I252" s="26" t="e">
        <f t="shared" si="115"/>
        <v>#DIV/0!</v>
      </c>
      <c r="J252" s="33"/>
      <c r="K252" s="33"/>
      <c r="L252" s="26">
        <f t="shared" si="116"/>
        <v>0</v>
      </c>
      <c r="M252" s="35">
        <f t="shared" si="130"/>
        <v>540</v>
      </c>
      <c r="N252" s="33"/>
      <c r="O252" s="26">
        <f t="shared" si="117"/>
        <v>540</v>
      </c>
    </row>
    <row r="253" spans="1:15" ht="96">
      <c r="A253" s="27" t="s">
        <v>319</v>
      </c>
      <c r="B253" s="49" t="s">
        <v>60</v>
      </c>
      <c r="C253" s="49" t="s">
        <v>64</v>
      </c>
      <c r="D253" s="30">
        <v>6100000000</v>
      </c>
      <c r="E253" s="49"/>
      <c r="F253" s="49"/>
      <c r="G253" s="29">
        <f>G254+G262+G275</f>
        <v>46941.9</v>
      </c>
      <c r="H253" s="29">
        <f>H254+H262+H275</f>
        <v>29.24578</v>
      </c>
      <c r="I253" s="26">
        <f t="shared" si="115"/>
        <v>6.230207980503559E-2</v>
      </c>
      <c r="J253" s="29">
        <f>J254+J262+J275</f>
        <v>19027.900000000001</v>
      </c>
      <c r="K253" s="29">
        <f>K254+K262+K275</f>
        <v>-604.9</v>
      </c>
      <c r="L253" s="26">
        <f t="shared" si="116"/>
        <v>18423</v>
      </c>
      <c r="M253" s="29">
        <f>M254+M262+M275</f>
        <v>22088.5</v>
      </c>
      <c r="N253" s="29">
        <f>N254+N262+N275</f>
        <v>-3196.9</v>
      </c>
      <c r="O253" s="26">
        <f t="shared" si="117"/>
        <v>18891.599999999999</v>
      </c>
    </row>
    <row r="254" spans="1:15" ht="36">
      <c r="A254" s="54" t="s">
        <v>320</v>
      </c>
      <c r="B254" s="43" t="s">
        <v>60</v>
      </c>
      <c r="C254" s="43" t="s">
        <v>64</v>
      </c>
      <c r="D254" s="117" t="s">
        <v>321</v>
      </c>
      <c r="E254" s="43"/>
      <c r="F254" s="43"/>
      <c r="G254" s="33">
        <f>G255</f>
        <v>3522</v>
      </c>
      <c r="H254" s="33">
        <f>H255</f>
        <v>29.24578</v>
      </c>
      <c r="I254" s="26">
        <f t="shared" si="115"/>
        <v>0.83037421919364007</v>
      </c>
      <c r="J254" s="33">
        <f t="shared" ref="J254:N254" si="131">J255</f>
        <v>3522</v>
      </c>
      <c r="K254" s="33">
        <f t="shared" si="131"/>
        <v>0</v>
      </c>
      <c r="L254" s="26">
        <f t="shared" si="116"/>
        <v>3522</v>
      </c>
      <c r="M254" s="33">
        <f t="shared" si="131"/>
        <v>3522</v>
      </c>
      <c r="N254" s="33">
        <f t="shared" si="131"/>
        <v>0</v>
      </c>
      <c r="O254" s="26">
        <f t="shared" si="117"/>
        <v>3522</v>
      </c>
    </row>
    <row r="255" spans="1:15">
      <c r="A255" s="56" t="s">
        <v>170</v>
      </c>
      <c r="B255" s="43" t="s">
        <v>60</v>
      </c>
      <c r="C255" s="43" t="s">
        <v>64</v>
      </c>
      <c r="D255" s="30">
        <v>6100182130</v>
      </c>
      <c r="E255" s="43"/>
      <c r="F255" s="43"/>
      <c r="G255" s="33">
        <f>G256+G259</f>
        <v>3522</v>
      </c>
      <c r="H255" s="33">
        <f>H256+H259</f>
        <v>29.24578</v>
      </c>
      <c r="I255" s="26">
        <f t="shared" si="115"/>
        <v>0.83037421919364007</v>
      </c>
      <c r="J255" s="33">
        <f t="shared" ref="J255:K255" si="132">J256+J259</f>
        <v>3522</v>
      </c>
      <c r="K255" s="33">
        <f t="shared" si="132"/>
        <v>0</v>
      </c>
      <c r="L255" s="26">
        <f t="shared" si="116"/>
        <v>3522</v>
      </c>
      <c r="M255" s="33">
        <f t="shared" ref="M255:N255" si="133">M256+M259</f>
        <v>3522</v>
      </c>
      <c r="N255" s="33">
        <f t="shared" si="133"/>
        <v>0</v>
      </c>
      <c r="O255" s="26">
        <f t="shared" si="117"/>
        <v>3522</v>
      </c>
    </row>
    <row r="256" spans="1:15" ht="29.25" customHeight="1">
      <c r="A256" s="38" t="s">
        <v>65</v>
      </c>
      <c r="B256" s="43" t="s">
        <v>60</v>
      </c>
      <c r="C256" s="43" t="s">
        <v>64</v>
      </c>
      <c r="D256" s="30">
        <v>6100182130</v>
      </c>
      <c r="E256" s="43" t="s">
        <v>25</v>
      </c>
      <c r="F256" s="43"/>
      <c r="G256" s="33">
        <f t="shared" ref="G256:N257" si="134">G257</f>
        <v>1424.5</v>
      </c>
      <c r="H256" s="33">
        <f t="shared" si="134"/>
        <v>29.24578</v>
      </c>
      <c r="I256" s="26">
        <f t="shared" si="115"/>
        <v>2.0530558090558091</v>
      </c>
      <c r="J256" s="33">
        <f t="shared" si="134"/>
        <v>1424.5</v>
      </c>
      <c r="K256" s="33">
        <f t="shared" si="134"/>
        <v>0</v>
      </c>
      <c r="L256" s="26">
        <f t="shared" si="116"/>
        <v>1424.5</v>
      </c>
      <c r="M256" s="33">
        <f t="shared" si="134"/>
        <v>1424.5</v>
      </c>
      <c r="N256" s="33">
        <f t="shared" si="134"/>
        <v>0</v>
      </c>
      <c r="O256" s="26">
        <f t="shared" si="117"/>
        <v>1424.5</v>
      </c>
    </row>
    <row r="257" spans="1:15" ht="21.75" customHeight="1">
      <c r="A257" s="38" t="s">
        <v>66</v>
      </c>
      <c r="B257" s="43" t="s">
        <v>60</v>
      </c>
      <c r="C257" s="43" t="s">
        <v>64</v>
      </c>
      <c r="D257" s="30">
        <v>6100182130</v>
      </c>
      <c r="E257" s="43" t="s">
        <v>27</v>
      </c>
      <c r="F257" s="43"/>
      <c r="G257" s="33">
        <f>G258</f>
        <v>1424.5</v>
      </c>
      <c r="H257" s="33">
        <f>H258</f>
        <v>29.24578</v>
      </c>
      <c r="I257" s="26">
        <f t="shared" si="115"/>
        <v>2.0530558090558091</v>
      </c>
      <c r="J257" s="33">
        <f t="shared" si="134"/>
        <v>1424.5</v>
      </c>
      <c r="K257" s="33">
        <f t="shared" si="134"/>
        <v>0</v>
      </c>
      <c r="L257" s="26">
        <f t="shared" si="116"/>
        <v>1424.5</v>
      </c>
      <c r="M257" s="33">
        <f t="shared" si="134"/>
        <v>1424.5</v>
      </c>
      <c r="N257" s="33">
        <f t="shared" si="134"/>
        <v>0</v>
      </c>
      <c r="O257" s="26">
        <f t="shared" si="117"/>
        <v>1424.5</v>
      </c>
    </row>
    <row r="258" spans="1:15">
      <c r="A258" s="19" t="s">
        <v>84</v>
      </c>
      <c r="B258" s="43" t="s">
        <v>60</v>
      </c>
      <c r="C258" s="43" t="s">
        <v>64</v>
      </c>
      <c r="D258" s="30">
        <v>6100182130</v>
      </c>
      <c r="E258" s="43" t="s">
        <v>27</v>
      </c>
      <c r="F258" s="43" t="s">
        <v>9</v>
      </c>
      <c r="G258" s="33">
        <v>1424.5</v>
      </c>
      <c r="H258" s="114">
        <v>29.24578</v>
      </c>
      <c r="I258" s="26">
        <f t="shared" si="115"/>
        <v>2.0530558090558091</v>
      </c>
      <c r="J258" s="16">
        <v>1424.5</v>
      </c>
      <c r="K258" s="16"/>
      <c r="L258" s="26">
        <f t="shared" si="116"/>
        <v>1424.5</v>
      </c>
      <c r="M258" s="35">
        <v>1424.5</v>
      </c>
      <c r="N258" s="16"/>
      <c r="O258" s="26">
        <f t="shared" si="117"/>
        <v>1424.5</v>
      </c>
    </row>
    <row r="259" spans="1:15">
      <c r="A259" s="105" t="s">
        <v>55</v>
      </c>
      <c r="B259" s="43" t="s">
        <v>60</v>
      </c>
      <c r="C259" s="43" t="s">
        <v>64</v>
      </c>
      <c r="D259" s="30">
        <v>6100182130</v>
      </c>
      <c r="E259" s="43" t="s">
        <v>56</v>
      </c>
      <c r="F259" s="43"/>
      <c r="G259" s="33">
        <f>G260</f>
        <v>2097.5</v>
      </c>
      <c r="H259" s="33">
        <f>H260</f>
        <v>0</v>
      </c>
      <c r="I259" s="26">
        <f t="shared" si="115"/>
        <v>0</v>
      </c>
      <c r="J259" s="33">
        <f t="shared" ref="J259:N260" si="135">J260</f>
        <v>2097.5</v>
      </c>
      <c r="K259" s="33">
        <f t="shared" si="135"/>
        <v>0</v>
      </c>
      <c r="L259" s="26">
        <f t="shared" si="116"/>
        <v>2097.5</v>
      </c>
      <c r="M259" s="33">
        <f t="shared" si="135"/>
        <v>2097.5</v>
      </c>
      <c r="N259" s="33">
        <f t="shared" si="135"/>
        <v>0</v>
      </c>
      <c r="O259" s="26">
        <f t="shared" si="117"/>
        <v>2097.5</v>
      </c>
    </row>
    <row r="260" spans="1:15">
      <c r="A260" s="105" t="s">
        <v>68</v>
      </c>
      <c r="B260" s="43" t="s">
        <v>60</v>
      </c>
      <c r="C260" s="43" t="s">
        <v>64</v>
      </c>
      <c r="D260" s="30">
        <v>6100182130</v>
      </c>
      <c r="E260" s="43" t="s">
        <v>69</v>
      </c>
      <c r="F260" s="43"/>
      <c r="G260" s="33">
        <f>G261</f>
        <v>2097.5</v>
      </c>
      <c r="H260" s="33">
        <f>H261</f>
        <v>0</v>
      </c>
      <c r="I260" s="26">
        <f t="shared" si="115"/>
        <v>0</v>
      </c>
      <c r="J260" s="33">
        <f t="shared" si="135"/>
        <v>2097.5</v>
      </c>
      <c r="K260" s="33">
        <f t="shared" si="135"/>
        <v>0</v>
      </c>
      <c r="L260" s="26">
        <f t="shared" si="116"/>
        <v>2097.5</v>
      </c>
      <c r="M260" s="33">
        <f t="shared" si="135"/>
        <v>2097.5</v>
      </c>
      <c r="N260" s="33">
        <f t="shared" si="135"/>
        <v>0</v>
      </c>
      <c r="O260" s="26">
        <f t="shared" si="117"/>
        <v>2097.5</v>
      </c>
    </row>
    <row r="261" spans="1:15">
      <c r="A261" s="105" t="s">
        <v>8</v>
      </c>
      <c r="B261" s="43" t="s">
        <v>60</v>
      </c>
      <c r="C261" s="43" t="s">
        <v>64</v>
      </c>
      <c r="D261" s="30">
        <v>6100182130</v>
      </c>
      <c r="E261" s="43" t="s">
        <v>69</v>
      </c>
      <c r="F261" s="43" t="s">
        <v>9</v>
      </c>
      <c r="G261" s="33">
        <v>2097.5</v>
      </c>
      <c r="H261" s="33">
        <v>0</v>
      </c>
      <c r="I261" s="26">
        <f t="shared" si="115"/>
        <v>0</v>
      </c>
      <c r="J261" s="16">
        <v>2097.5</v>
      </c>
      <c r="K261" s="16"/>
      <c r="L261" s="26">
        <f t="shared" si="116"/>
        <v>2097.5</v>
      </c>
      <c r="M261" s="35">
        <v>2097.5</v>
      </c>
      <c r="N261" s="35"/>
      <c r="O261" s="26">
        <f t="shared" si="117"/>
        <v>2097.5</v>
      </c>
    </row>
    <row r="262" spans="1:15" ht="36">
      <c r="A262" s="19" t="s">
        <v>322</v>
      </c>
      <c r="B262" s="43" t="s">
        <v>60</v>
      </c>
      <c r="C262" s="43" t="s">
        <v>64</v>
      </c>
      <c r="D262" s="30">
        <v>6100200000</v>
      </c>
      <c r="E262" s="43"/>
      <c r="F262" s="43"/>
      <c r="G262" s="33">
        <f>G263+G267+G271</f>
        <v>43391.9</v>
      </c>
      <c r="H262" s="33">
        <f>H263+H267+H271</f>
        <v>0</v>
      </c>
      <c r="I262" s="26">
        <f t="shared" si="115"/>
        <v>0</v>
      </c>
      <c r="J262" s="33">
        <f t="shared" ref="J262:K262" si="136">J263+J267+J271</f>
        <v>15444.9</v>
      </c>
      <c r="K262" s="33">
        <f t="shared" si="136"/>
        <v>-604.9</v>
      </c>
      <c r="L262" s="26">
        <f t="shared" si="116"/>
        <v>14840</v>
      </c>
      <c r="M262" s="33">
        <f t="shared" ref="M262:N262" si="137">M263+M267+M271</f>
        <v>18525.5</v>
      </c>
      <c r="N262" s="33">
        <f t="shared" si="137"/>
        <v>-3196.9</v>
      </c>
      <c r="O262" s="26">
        <f t="shared" si="117"/>
        <v>15328.6</v>
      </c>
    </row>
    <row r="263" spans="1:15">
      <c r="A263" s="19" t="s">
        <v>170</v>
      </c>
      <c r="B263" s="43" t="s">
        <v>60</v>
      </c>
      <c r="C263" s="43" t="s">
        <v>64</v>
      </c>
      <c r="D263" s="30">
        <v>6100282130</v>
      </c>
      <c r="E263" s="43"/>
      <c r="F263" s="43"/>
      <c r="G263" s="33">
        <f t="shared" ref="G263:H265" si="138">G264</f>
        <v>10364.9</v>
      </c>
      <c r="H263" s="33">
        <f t="shared" si="138"/>
        <v>0</v>
      </c>
      <c r="I263" s="26">
        <f t="shared" si="115"/>
        <v>0</v>
      </c>
      <c r="J263" s="33">
        <f t="shared" ref="J263:N265" si="139">J264</f>
        <v>8374.9</v>
      </c>
      <c r="K263" s="33">
        <f t="shared" si="139"/>
        <v>-604.9</v>
      </c>
      <c r="L263" s="26">
        <f t="shared" si="116"/>
        <v>7770</v>
      </c>
      <c r="M263" s="33">
        <f t="shared" si="139"/>
        <v>11455.5</v>
      </c>
      <c r="N263" s="33">
        <f t="shared" si="139"/>
        <v>-3196.9</v>
      </c>
      <c r="O263" s="26">
        <f t="shared" si="117"/>
        <v>8258.6</v>
      </c>
    </row>
    <row r="264" spans="1:15" ht="36">
      <c r="A264" s="38" t="s">
        <v>65</v>
      </c>
      <c r="B264" s="43" t="s">
        <v>60</v>
      </c>
      <c r="C264" s="43" t="s">
        <v>64</v>
      </c>
      <c r="D264" s="30">
        <v>6100282130</v>
      </c>
      <c r="E264" s="43" t="s">
        <v>25</v>
      </c>
      <c r="F264" s="43"/>
      <c r="G264" s="33">
        <f t="shared" si="138"/>
        <v>10364.9</v>
      </c>
      <c r="H264" s="33">
        <f t="shared" si="138"/>
        <v>0</v>
      </c>
      <c r="I264" s="26">
        <f t="shared" si="115"/>
        <v>0</v>
      </c>
      <c r="J264" s="33">
        <f t="shared" si="139"/>
        <v>8374.9</v>
      </c>
      <c r="K264" s="33">
        <f t="shared" si="139"/>
        <v>-604.9</v>
      </c>
      <c r="L264" s="26">
        <f t="shared" si="116"/>
        <v>7770</v>
      </c>
      <c r="M264" s="33">
        <f t="shared" si="139"/>
        <v>11455.5</v>
      </c>
      <c r="N264" s="33">
        <f t="shared" si="139"/>
        <v>-3196.9</v>
      </c>
      <c r="O264" s="26">
        <f t="shared" si="117"/>
        <v>8258.6</v>
      </c>
    </row>
    <row r="265" spans="1:15" ht="21.75" customHeight="1">
      <c r="A265" s="38" t="s">
        <v>66</v>
      </c>
      <c r="B265" s="43" t="s">
        <v>60</v>
      </c>
      <c r="C265" s="43" t="s">
        <v>64</v>
      </c>
      <c r="D265" s="30">
        <v>6100282130</v>
      </c>
      <c r="E265" s="43" t="s">
        <v>27</v>
      </c>
      <c r="F265" s="43"/>
      <c r="G265" s="33">
        <f t="shared" si="138"/>
        <v>10364.9</v>
      </c>
      <c r="H265" s="33">
        <f t="shared" si="138"/>
        <v>0</v>
      </c>
      <c r="I265" s="26">
        <f t="shared" si="115"/>
        <v>0</v>
      </c>
      <c r="J265" s="33">
        <f t="shared" si="139"/>
        <v>8374.9</v>
      </c>
      <c r="K265" s="33">
        <f t="shared" si="139"/>
        <v>-604.9</v>
      </c>
      <c r="L265" s="26">
        <f t="shared" si="116"/>
        <v>7770</v>
      </c>
      <c r="M265" s="33">
        <f t="shared" si="139"/>
        <v>11455.5</v>
      </c>
      <c r="N265" s="33">
        <f t="shared" si="139"/>
        <v>-3196.9</v>
      </c>
      <c r="O265" s="26">
        <f t="shared" si="117"/>
        <v>8258.6</v>
      </c>
    </row>
    <row r="266" spans="1:15">
      <c r="A266" s="19" t="s">
        <v>84</v>
      </c>
      <c r="B266" s="43" t="s">
        <v>60</v>
      </c>
      <c r="C266" s="43" t="s">
        <v>64</v>
      </c>
      <c r="D266" s="30">
        <v>6100282130</v>
      </c>
      <c r="E266" s="43" t="s">
        <v>27</v>
      </c>
      <c r="F266" s="43" t="s">
        <v>9</v>
      </c>
      <c r="G266" s="33">
        <v>10364.9</v>
      </c>
      <c r="H266" s="33">
        <v>0</v>
      </c>
      <c r="I266" s="26">
        <f t="shared" si="115"/>
        <v>0</v>
      </c>
      <c r="J266" s="16">
        <f>8674.9-300</f>
        <v>8374.9</v>
      </c>
      <c r="K266" s="16">
        <v>-604.9</v>
      </c>
      <c r="L266" s="26">
        <f t="shared" si="116"/>
        <v>7770</v>
      </c>
      <c r="M266" s="35">
        <f>11755.5-300</f>
        <v>11455.5</v>
      </c>
      <c r="N266" s="16">
        <v>-3196.9</v>
      </c>
      <c r="O266" s="26">
        <f t="shared" si="117"/>
        <v>8258.6</v>
      </c>
    </row>
    <row r="267" spans="1:15" ht="36">
      <c r="A267" s="19" t="s">
        <v>323</v>
      </c>
      <c r="B267" s="43" t="s">
        <v>60</v>
      </c>
      <c r="C267" s="43" t="s">
        <v>64</v>
      </c>
      <c r="D267" s="43" t="s">
        <v>324</v>
      </c>
      <c r="E267" s="43"/>
      <c r="F267" s="43"/>
      <c r="G267" s="33">
        <f t="shared" ref="G267:M269" si="140">G268</f>
        <v>327</v>
      </c>
      <c r="H267" s="33">
        <f t="shared" si="140"/>
        <v>0</v>
      </c>
      <c r="I267" s="26">
        <f t="shared" si="115"/>
        <v>0</v>
      </c>
      <c r="J267" s="33">
        <f t="shared" si="140"/>
        <v>70</v>
      </c>
      <c r="K267" s="33"/>
      <c r="L267" s="26">
        <f t="shared" si="116"/>
        <v>70</v>
      </c>
      <c r="M267" s="33">
        <f t="shared" si="140"/>
        <v>70</v>
      </c>
      <c r="N267" s="33"/>
      <c r="O267" s="26">
        <f t="shared" si="117"/>
        <v>70</v>
      </c>
    </row>
    <row r="268" spans="1:15" ht="27.75" customHeight="1">
      <c r="A268" s="38" t="s">
        <v>65</v>
      </c>
      <c r="B268" s="43" t="s">
        <v>60</v>
      </c>
      <c r="C268" s="43" t="s">
        <v>64</v>
      </c>
      <c r="D268" s="43" t="s">
        <v>324</v>
      </c>
      <c r="E268" s="43" t="s">
        <v>25</v>
      </c>
      <c r="F268" s="43"/>
      <c r="G268" s="33">
        <f t="shared" si="140"/>
        <v>327</v>
      </c>
      <c r="H268" s="33">
        <f t="shared" si="140"/>
        <v>0</v>
      </c>
      <c r="I268" s="26">
        <f t="shared" si="115"/>
        <v>0</v>
      </c>
      <c r="J268" s="33">
        <f t="shared" si="140"/>
        <v>70</v>
      </c>
      <c r="K268" s="33"/>
      <c r="L268" s="26">
        <f t="shared" si="116"/>
        <v>70</v>
      </c>
      <c r="M268" s="33">
        <f t="shared" si="140"/>
        <v>70</v>
      </c>
      <c r="N268" s="33"/>
      <c r="O268" s="26">
        <f t="shared" si="117"/>
        <v>70</v>
      </c>
    </row>
    <row r="269" spans="1:15" ht="27" customHeight="1">
      <c r="A269" s="38" t="s">
        <v>66</v>
      </c>
      <c r="B269" s="43" t="s">
        <v>60</v>
      </c>
      <c r="C269" s="43" t="s">
        <v>64</v>
      </c>
      <c r="D269" s="43" t="s">
        <v>324</v>
      </c>
      <c r="E269" s="43" t="s">
        <v>27</v>
      </c>
      <c r="F269" s="43"/>
      <c r="G269" s="33">
        <f t="shared" si="140"/>
        <v>327</v>
      </c>
      <c r="H269" s="33">
        <f t="shared" si="140"/>
        <v>0</v>
      </c>
      <c r="I269" s="26">
        <f t="shared" si="115"/>
        <v>0</v>
      </c>
      <c r="J269" s="33">
        <f t="shared" si="140"/>
        <v>70</v>
      </c>
      <c r="K269" s="33"/>
      <c r="L269" s="26">
        <f t="shared" si="116"/>
        <v>70</v>
      </c>
      <c r="M269" s="33">
        <f t="shared" si="140"/>
        <v>70</v>
      </c>
      <c r="N269" s="33"/>
      <c r="O269" s="26">
        <f t="shared" si="117"/>
        <v>70</v>
      </c>
    </row>
    <row r="270" spans="1:15">
      <c r="A270" s="19" t="s">
        <v>8</v>
      </c>
      <c r="B270" s="43" t="s">
        <v>60</v>
      </c>
      <c r="C270" s="43" t="s">
        <v>64</v>
      </c>
      <c r="D270" s="43" t="s">
        <v>324</v>
      </c>
      <c r="E270" s="43" t="s">
        <v>27</v>
      </c>
      <c r="F270" s="43" t="s">
        <v>9</v>
      </c>
      <c r="G270" s="33">
        <v>327</v>
      </c>
      <c r="H270" s="33">
        <v>0</v>
      </c>
      <c r="I270" s="26">
        <f t="shared" si="115"/>
        <v>0</v>
      </c>
      <c r="J270" s="16">
        <v>70</v>
      </c>
      <c r="K270" s="16"/>
      <c r="L270" s="26">
        <f t="shared" si="116"/>
        <v>70</v>
      </c>
      <c r="M270" s="35">
        <v>70</v>
      </c>
      <c r="N270" s="16"/>
      <c r="O270" s="26">
        <f t="shared" si="117"/>
        <v>70</v>
      </c>
    </row>
    <row r="271" spans="1:15" ht="35.25" customHeight="1">
      <c r="A271" s="19" t="s">
        <v>325</v>
      </c>
      <c r="B271" s="43" t="s">
        <v>60</v>
      </c>
      <c r="C271" s="43" t="s">
        <v>64</v>
      </c>
      <c r="D271" s="43" t="s">
        <v>326</v>
      </c>
      <c r="E271" s="43"/>
      <c r="F271" s="43"/>
      <c r="G271" s="33">
        <f t="shared" ref="G271:M273" si="141">G272</f>
        <v>32700</v>
      </c>
      <c r="H271" s="33">
        <f t="shared" si="141"/>
        <v>0</v>
      </c>
      <c r="I271" s="26">
        <f t="shared" si="115"/>
        <v>0</v>
      </c>
      <c r="J271" s="33">
        <f t="shared" si="141"/>
        <v>7000</v>
      </c>
      <c r="K271" s="33"/>
      <c r="L271" s="26">
        <f t="shared" si="116"/>
        <v>7000</v>
      </c>
      <c r="M271" s="33">
        <f t="shared" si="141"/>
        <v>7000</v>
      </c>
      <c r="N271" s="33"/>
      <c r="O271" s="26">
        <f t="shared" si="117"/>
        <v>7000</v>
      </c>
    </row>
    <row r="272" spans="1:15" ht="36">
      <c r="A272" s="38" t="s">
        <v>65</v>
      </c>
      <c r="B272" s="43" t="s">
        <v>60</v>
      </c>
      <c r="C272" s="43" t="s">
        <v>64</v>
      </c>
      <c r="D272" s="43" t="s">
        <v>326</v>
      </c>
      <c r="E272" s="43" t="s">
        <v>25</v>
      </c>
      <c r="F272" s="43"/>
      <c r="G272" s="33">
        <f t="shared" si="141"/>
        <v>32700</v>
      </c>
      <c r="H272" s="33">
        <f t="shared" si="141"/>
        <v>0</v>
      </c>
      <c r="I272" s="26">
        <f t="shared" si="115"/>
        <v>0</v>
      </c>
      <c r="J272" s="33">
        <f t="shared" si="141"/>
        <v>7000</v>
      </c>
      <c r="K272" s="33"/>
      <c r="L272" s="26">
        <f t="shared" si="116"/>
        <v>7000</v>
      </c>
      <c r="M272" s="33">
        <f t="shared" si="141"/>
        <v>7000</v>
      </c>
      <c r="N272" s="33"/>
      <c r="O272" s="26">
        <f t="shared" si="117"/>
        <v>7000</v>
      </c>
    </row>
    <row r="273" spans="1:15" ht="27" customHeight="1">
      <c r="A273" s="38" t="s">
        <v>66</v>
      </c>
      <c r="B273" s="43" t="s">
        <v>60</v>
      </c>
      <c r="C273" s="43" t="s">
        <v>64</v>
      </c>
      <c r="D273" s="43" t="s">
        <v>326</v>
      </c>
      <c r="E273" s="43" t="s">
        <v>27</v>
      </c>
      <c r="F273" s="43"/>
      <c r="G273" s="33">
        <f t="shared" si="141"/>
        <v>32700</v>
      </c>
      <c r="H273" s="33">
        <f t="shared" si="141"/>
        <v>0</v>
      </c>
      <c r="I273" s="26">
        <f t="shared" si="115"/>
        <v>0</v>
      </c>
      <c r="J273" s="33">
        <f t="shared" si="141"/>
        <v>7000</v>
      </c>
      <c r="K273" s="33"/>
      <c r="L273" s="26">
        <f t="shared" si="116"/>
        <v>7000</v>
      </c>
      <c r="M273" s="33">
        <f t="shared" si="141"/>
        <v>7000</v>
      </c>
      <c r="N273" s="33"/>
      <c r="O273" s="26">
        <f t="shared" si="117"/>
        <v>7000</v>
      </c>
    </row>
    <row r="274" spans="1:15">
      <c r="A274" s="38" t="s">
        <v>10</v>
      </c>
      <c r="B274" s="43" t="s">
        <v>60</v>
      </c>
      <c r="C274" s="43" t="s">
        <v>64</v>
      </c>
      <c r="D274" s="43" t="s">
        <v>326</v>
      </c>
      <c r="E274" s="43" t="s">
        <v>27</v>
      </c>
      <c r="F274" s="43" t="s">
        <v>11</v>
      </c>
      <c r="G274" s="33">
        <v>32700</v>
      </c>
      <c r="H274" s="33">
        <v>0</v>
      </c>
      <c r="I274" s="26">
        <f t="shared" si="115"/>
        <v>0</v>
      </c>
      <c r="J274" s="33">
        <v>7000</v>
      </c>
      <c r="K274" s="33"/>
      <c r="L274" s="26">
        <f t="shared" si="116"/>
        <v>7000</v>
      </c>
      <c r="M274" s="35">
        <v>7000</v>
      </c>
      <c r="N274" s="33"/>
      <c r="O274" s="26">
        <f t="shared" si="117"/>
        <v>7000</v>
      </c>
    </row>
    <row r="275" spans="1:15" s="118" customFormat="1" ht="36.75" customHeight="1">
      <c r="A275" s="19" t="s">
        <v>327</v>
      </c>
      <c r="B275" s="43" t="s">
        <v>60</v>
      </c>
      <c r="C275" s="43" t="s">
        <v>64</v>
      </c>
      <c r="D275" s="43" t="s">
        <v>328</v>
      </c>
      <c r="E275" s="43"/>
      <c r="F275" s="43"/>
      <c r="G275" s="33">
        <f t="shared" ref="G275:M278" si="142">G276</f>
        <v>28</v>
      </c>
      <c r="H275" s="33">
        <f t="shared" si="142"/>
        <v>0</v>
      </c>
      <c r="I275" s="26">
        <f t="shared" si="115"/>
        <v>0</v>
      </c>
      <c r="J275" s="33">
        <f t="shared" si="142"/>
        <v>61</v>
      </c>
      <c r="K275" s="33"/>
      <c r="L275" s="26">
        <f t="shared" si="116"/>
        <v>61</v>
      </c>
      <c r="M275" s="33">
        <f t="shared" si="142"/>
        <v>41</v>
      </c>
      <c r="N275" s="33"/>
      <c r="O275" s="26">
        <f t="shared" si="117"/>
        <v>41</v>
      </c>
    </row>
    <row r="276" spans="1:15">
      <c r="A276" s="56" t="s">
        <v>170</v>
      </c>
      <c r="B276" s="43" t="s">
        <v>60</v>
      </c>
      <c r="C276" s="43" t="s">
        <v>64</v>
      </c>
      <c r="D276" s="43" t="s">
        <v>329</v>
      </c>
      <c r="E276" s="43"/>
      <c r="F276" s="43"/>
      <c r="G276" s="33">
        <f t="shared" si="142"/>
        <v>28</v>
      </c>
      <c r="H276" s="33">
        <f t="shared" si="142"/>
        <v>0</v>
      </c>
      <c r="I276" s="26">
        <f t="shared" si="115"/>
        <v>0</v>
      </c>
      <c r="J276" s="33">
        <f t="shared" si="142"/>
        <v>61</v>
      </c>
      <c r="K276" s="33"/>
      <c r="L276" s="26">
        <f t="shared" si="116"/>
        <v>61</v>
      </c>
      <c r="M276" s="33">
        <f t="shared" si="142"/>
        <v>41</v>
      </c>
      <c r="N276" s="33"/>
      <c r="O276" s="26">
        <f t="shared" si="117"/>
        <v>41</v>
      </c>
    </row>
    <row r="277" spans="1:15" ht="24.75" customHeight="1">
      <c r="A277" s="38" t="s">
        <v>65</v>
      </c>
      <c r="B277" s="43" t="s">
        <v>60</v>
      </c>
      <c r="C277" s="43" t="s">
        <v>64</v>
      </c>
      <c r="D277" s="43" t="s">
        <v>329</v>
      </c>
      <c r="E277" s="43" t="s">
        <v>25</v>
      </c>
      <c r="F277" s="43"/>
      <c r="G277" s="33">
        <f t="shared" si="142"/>
        <v>28</v>
      </c>
      <c r="H277" s="33">
        <f t="shared" si="142"/>
        <v>0</v>
      </c>
      <c r="I277" s="26">
        <f t="shared" si="115"/>
        <v>0</v>
      </c>
      <c r="J277" s="33">
        <f t="shared" si="142"/>
        <v>61</v>
      </c>
      <c r="K277" s="33"/>
      <c r="L277" s="26">
        <f t="shared" si="116"/>
        <v>61</v>
      </c>
      <c r="M277" s="33">
        <f t="shared" si="142"/>
        <v>41</v>
      </c>
      <c r="N277" s="33"/>
      <c r="O277" s="26">
        <f t="shared" si="117"/>
        <v>41</v>
      </c>
    </row>
    <row r="278" spans="1:15" ht="24.75" customHeight="1">
      <c r="A278" s="38" t="s">
        <v>66</v>
      </c>
      <c r="B278" s="43" t="s">
        <v>60</v>
      </c>
      <c r="C278" s="43" t="s">
        <v>64</v>
      </c>
      <c r="D278" s="43" t="s">
        <v>329</v>
      </c>
      <c r="E278" s="43" t="s">
        <v>27</v>
      </c>
      <c r="F278" s="43"/>
      <c r="G278" s="33">
        <f t="shared" si="142"/>
        <v>28</v>
      </c>
      <c r="H278" s="33">
        <f t="shared" si="142"/>
        <v>0</v>
      </c>
      <c r="I278" s="26">
        <f t="shared" si="115"/>
        <v>0</v>
      </c>
      <c r="J278" s="33">
        <f t="shared" si="142"/>
        <v>61</v>
      </c>
      <c r="K278" s="33"/>
      <c r="L278" s="26">
        <f t="shared" si="116"/>
        <v>61</v>
      </c>
      <c r="M278" s="33">
        <f t="shared" si="142"/>
        <v>41</v>
      </c>
      <c r="N278" s="33"/>
      <c r="O278" s="26">
        <f t="shared" si="117"/>
        <v>41</v>
      </c>
    </row>
    <row r="279" spans="1:15">
      <c r="A279" s="19" t="s">
        <v>8</v>
      </c>
      <c r="B279" s="43" t="s">
        <v>60</v>
      </c>
      <c r="C279" s="43" t="s">
        <v>64</v>
      </c>
      <c r="D279" s="43" t="s">
        <v>329</v>
      </c>
      <c r="E279" s="43" t="s">
        <v>27</v>
      </c>
      <c r="F279" s="43" t="s">
        <v>9</v>
      </c>
      <c r="G279" s="33">
        <v>28</v>
      </c>
      <c r="H279" s="33">
        <v>0</v>
      </c>
      <c r="I279" s="26">
        <f t="shared" si="115"/>
        <v>0</v>
      </c>
      <c r="J279" s="33">
        <v>61</v>
      </c>
      <c r="K279" s="33"/>
      <c r="L279" s="26">
        <f t="shared" si="116"/>
        <v>61</v>
      </c>
      <c r="M279" s="35">
        <v>41</v>
      </c>
      <c r="N279" s="33"/>
      <c r="O279" s="26">
        <f t="shared" si="117"/>
        <v>41</v>
      </c>
    </row>
    <row r="280" spans="1:15" ht="24">
      <c r="A280" s="27" t="s">
        <v>70</v>
      </c>
      <c r="B280" s="28" t="s">
        <v>60</v>
      </c>
      <c r="C280" s="28" t="s">
        <v>71</v>
      </c>
      <c r="D280" s="28"/>
      <c r="E280" s="28"/>
      <c r="F280" s="28"/>
      <c r="G280" s="29">
        <f>G281+G287</f>
        <v>165</v>
      </c>
      <c r="H280" s="29">
        <f>H281+H287</f>
        <v>0</v>
      </c>
      <c r="I280" s="26">
        <f t="shared" si="115"/>
        <v>0</v>
      </c>
      <c r="J280" s="29">
        <f t="shared" ref="J280" si="143">J281+J287</f>
        <v>100</v>
      </c>
      <c r="K280" s="29"/>
      <c r="L280" s="26">
        <f t="shared" si="116"/>
        <v>100</v>
      </c>
      <c r="M280" s="29">
        <f t="shared" ref="M280" si="144">M281+M287</f>
        <v>100</v>
      </c>
      <c r="N280" s="29"/>
      <c r="O280" s="26">
        <f t="shared" si="117"/>
        <v>100</v>
      </c>
    </row>
    <row r="281" spans="1:15" ht="48">
      <c r="A281" s="31" t="s">
        <v>72</v>
      </c>
      <c r="B281" s="32" t="s">
        <v>60</v>
      </c>
      <c r="C281" s="32" t="s">
        <v>71</v>
      </c>
      <c r="D281" s="43" t="s">
        <v>172</v>
      </c>
      <c r="E281" s="32"/>
      <c r="F281" s="32"/>
      <c r="G281" s="33">
        <f>G284</f>
        <v>45</v>
      </c>
      <c r="H281" s="33">
        <f>H284</f>
        <v>0</v>
      </c>
      <c r="I281" s="26">
        <f t="shared" si="115"/>
        <v>0</v>
      </c>
      <c r="J281" s="33">
        <f t="shared" ref="J281" si="145">J284</f>
        <v>0</v>
      </c>
      <c r="K281" s="33"/>
      <c r="L281" s="26">
        <f t="shared" si="116"/>
        <v>0</v>
      </c>
      <c r="M281" s="33">
        <f t="shared" ref="M281" si="146">M284</f>
        <v>0</v>
      </c>
      <c r="N281" s="33"/>
      <c r="O281" s="26">
        <f t="shared" si="117"/>
        <v>0</v>
      </c>
    </row>
    <row r="282" spans="1:15" ht="35.25" customHeight="1">
      <c r="A282" s="31" t="s">
        <v>173</v>
      </c>
      <c r="B282" s="32" t="s">
        <v>60</v>
      </c>
      <c r="C282" s="32" t="s">
        <v>71</v>
      </c>
      <c r="D282" s="43" t="s">
        <v>174</v>
      </c>
      <c r="E282" s="32"/>
      <c r="F282" s="32"/>
      <c r="G282" s="33">
        <f>G283</f>
        <v>45</v>
      </c>
      <c r="H282" s="33">
        <f>H283</f>
        <v>0</v>
      </c>
      <c r="I282" s="26">
        <f t="shared" si="115"/>
        <v>0</v>
      </c>
      <c r="J282" s="33">
        <f t="shared" ref="J282:M283" si="147">J283</f>
        <v>0</v>
      </c>
      <c r="K282" s="33"/>
      <c r="L282" s="26">
        <f t="shared" si="116"/>
        <v>0</v>
      </c>
      <c r="M282" s="33">
        <f t="shared" si="147"/>
        <v>0</v>
      </c>
      <c r="N282" s="33"/>
      <c r="O282" s="26">
        <f t="shared" si="117"/>
        <v>0</v>
      </c>
    </row>
    <row r="283" spans="1:15">
      <c r="A283" s="31" t="s">
        <v>170</v>
      </c>
      <c r="B283" s="32" t="s">
        <v>60</v>
      </c>
      <c r="C283" s="32" t="s">
        <v>71</v>
      </c>
      <c r="D283" s="43" t="s">
        <v>175</v>
      </c>
      <c r="E283" s="32"/>
      <c r="F283" s="32"/>
      <c r="G283" s="33">
        <f>G284</f>
        <v>45</v>
      </c>
      <c r="H283" s="33">
        <f>H284</f>
        <v>0</v>
      </c>
      <c r="I283" s="26">
        <f t="shared" si="115"/>
        <v>0</v>
      </c>
      <c r="J283" s="33">
        <f t="shared" si="147"/>
        <v>0</v>
      </c>
      <c r="K283" s="33"/>
      <c r="L283" s="26">
        <f t="shared" si="116"/>
        <v>0</v>
      </c>
      <c r="M283" s="33">
        <f t="shared" si="147"/>
        <v>0</v>
      </c>
      <c r="N283" s="33"/>
      <c r="O283" s="26">
        <f t="shared" si="117"/>
        <v>0</v>
      </c>
    </row>
    <row r="284" spans="1:15" ht="25.5" customHeight="1">
      <c r="A284" s="38" t="s">
        <v>73</v>
      </c>
      <c r="B284" s="32" t="s">
        <v>60</v>
      </c>
      <c r="C284" s="32" t="s">
        <v>71</v>
      </c>
      <c r="D284" s="43" t="s">
        <v>175</v>
      </c>
      <c r="E284" s="32" t="s">
        <v>25</v>
      </c>
      <c r="F284" s="40"/>
      <c r="G284" s="42">
        <f t="shared" ref="G284:M285" si="148">G285</f>
        <v>45</v>
      </c>
      <c r="H284" s="42">
        <f t="shared" si="148"/>
        <v>0</v>
      </c>
      <c r="I284" s="26">
        <f t="shared" si="115"/>
        <v>0</v>
      </c>
      <c r="J284" s="42">
        <f t="shared" si="148"/>
        <v>0</v>
      </c>
      <c r="K284" s="42"/>
      <c r="L284" s="26">
        <f t="shared" si="116"/>
        <v>0</v>
      </c>
      <c r="M284" s="42">
        <f t="shared" si="148"/>
        <v>0</v>
      </c>
      <c r="N284" s="42"/>
      <c r="O284" s="26">
        <f t="shared" si="117"/>
        <v>0</v>
      </c>
    </row>
    <row r="285" spans="1:15" ht="24" customHeight="1">
      <c r="A285" s="38" t="s">
        <v>66</v>
      </c>
      <c r="B285" s="32" t="s">
        <v>60</v>
      </c>
      <c r="C285" s="32" t="s">
        <v>71</v>
      </c>
      <c r="D285" s="43" t="s">
        <v>175</v>
      </c>
      <c r="E285" s="32" t="s">
        <v>27</v>
      </c>
      <c r="F285" s="40"/>
      <c r="G285" s="42">
        <f>G286</f>
        <v>45</v>
      </c>
      <c r="H285" s="42">
        <f>H286</f>
        <v>0</v>
      </c>
      <c r="I285" s="26">
        <f t="shared" si="115"/>
        <v>0</v>
      </c>
      <c r="J285" s="42">
        <f t="shared" si="148"/>
        <v>0</v>
      </c>
      <c r="K285" s="42"/>
      <c r="L285" s="26">
        <f t="shared" si="116"/>
        <v>0</v>
      </c>
      <c r="M285" s="42">
        <f t="shared" si="148"/>
        <v>0</v>
      </c>
      <c r="N285" s="42"/>
      <c r="O285" s="26">
        <f t="shared" si="117"/>
        <v>0</v>
      </c>
    </row>
    <row r="286" spans="1:15">
      <c r="A286" s="31" t="s">
        <v>8</v>
      </c>
      <c r="B286" s="32" t="s">
        <v>60</v>
      </c>
      <c r="C286" s="32" t="s">
        <v>71</v>
      </c>
      <c r="D286" s="43" t="s">
        <v>175</v>
      </c>
      <c r="E286" s="32" t="s">
        <v>27</v>
      </c>
      <c r="F286" s="32" t="s">
        <v>9</v>
      </c>
      <c r="G286" s="33">
        <v>45</v>
      </c>
      <c r="H286" s="33">
        <v>0</v>
      </c>
      <c r="I286" s="26">
        <f t="shared" si="115"/>
        <v>0</v>
      </c>
      <c r="J286" s="16"/>
      <c r="K286" s="16"/>
      <c r="L286" s="26">
        <f t="shared" si="116"/>
        <v>0</v>
      </c>
      <c r="M286" s="35"/>
      <c r="N286" s="16"/>
      <c r="O286" s="26">
        <f t="shared" si="117"/>
        <v>0</v>
      </c>
    </row>
    <row r="287" spans="1:15" ht="24">
      <c r="A287" s="27" t="s">
        <v>16</v>
      </c>
      <c r="B287" s="28" t="s">
        <v>60</v>
      </c>
      <c r="C287" s="28" t="s">
        <v>71</v>
      </c>
      <c r="D287" s="28" t="s">
        <v>330</v>
      </c>
      <c r="E287" s="28"/>
      <c r="F287" s="28"/>
      <c r="G287" s="33">
        <f t="shared" ref="G287:H290" si="149">G288</f>
        <v>120</v>
      </c>
      <c r="H287" s="33">
        <f t="shared" si="149"/>
        <v>0</v>
      </c>
      <c r="I287" s="26">
        <f t="shared" si="115"/>
        <v>0</v>
      </c>
      <c r="J287" s="33">
        <f t="shared" ref="J287:M290" si="150">J288</f>
        <v>100</v>
      </c>
      <c r="K287" s="33"/>
      <c r="L287" s="26">
        <f t="shared" si="116"/>
        <v>100</v>
      </c>
      <c r="M287" s="33">
        <f t="shared" si="150"/>
        <v>100</v>
      </c>
      <c r="N287" s="33"/>
      <c r="O287" s="26">
        <f t="shared" si="117"/>
        <v>100</v>
      </c>
    </row>
    <row r="288" spans="1:15" ht="24">
      <c r="A288" s="19" t="s">
        <v>74</v>
      </c>
      <c r="B288" s="32" t="s">
        <v>60</v>
      </c>
      <c r="C288" s="32" t="s">
        <v>71</v>
      </c>
      <c r="D288" s="43" t="s">
        <v>331</v>
      </c>
      <c r="E288" s="32"/>
      <c r="F288" s="32"/>
      <c r="G288" s="33">
        <f t="shared" si="149"/>
        <v>120</v>
      </c>
      <c r="H288" s="33">
        <f t="shared" si="149"/>
        <v>0</v>
      </c>
      <c r="I288" s="26">
        <f t="shared" si="115"/>
        <v>0</v>
      </c>
      <c r="J288" s="33">
        <f t="shared" si="150"/>
        <v>100</v>
      </c>
      <c r="K288" s="33"/>
      <c r="L288" s="26">
        <f t="shared" si="116"/>
        <v>100</v>
      </c>
      <c r="M288" s="33">
        <f t="shared" si="150"/>
        <v>100</v>
      </c>
      <c r="N288" s="33"/>
      <c r="O288" s="26">
        <f t="shared" si="117"/>
        <v>100</v>
      </c>
    </row>
    <row r="289" spans="1:19" ht="29.25" customHeight="1">
      <c r="A289" s="38" t="s">
        <v>65</v>
      </c>
      <c r="B289" s="32" t="s">
        <v>60</v>
      </c>
      <c r="C289" s="32" t="s">
        <v>71</v>
      </c>
      <c r="D289" s="43" t="s">
        <v>331</v>
      </c>
      <c r="E289" s="32" t="s">
        <v>25</v>
      </c>
      <c r="F289" s="32"/>
      <c r="G289" s="33">
        <f t="shared" si="149"/>
        <v>120</v>
      </c>
      <c r="H289" s="33">
        <f t="shared" si="149"/>
        <v>0</v>
      </c>
      <c r="I289" s="26">
        <f t="shared" si="115"/>
        <v>0</v>
      </c>
      <c r="J289" s="33">
        <f t="shared" si="150"/>
        <v>100</v>
      </c>
      <c r="K289" s="33"/>
      <c r="L289" s="26">
        <f t="shared" si="116"/>
        <v>100</v>
      </c>
      <c r="M289" s="33">
        <f t="shared" si="150"/>
        <v>100</v>
      </c>
      <c r="N289" s="33"/>
      <c r="O289" s="26">
        <f t="shared" si="117"/>
        <v>100</v>
      </c>
    </row>
    <row r="290" spans="1:19" ht="27.75" customHeight="1">
      <c r="A290" s="38" t="s">
        <v>81</v>
      </c>
      <c r="B290" s="32" t="s">
        <v>60</v>
      </c>
      <c r="C290" s="32" t="s">
        <v>71</v>
      </c>
      <c r="D290" s="43" t="s">
        <v>331</v>
      </c>
      <c r="E290" s="32" t="s">
        <v>27</v>
      </c>
      <c r="F290" s="32"/>
      <c r="G290" s="33">
        <f t="shared" si="149"/>
        <v>120</v>
      </c>
      <c r="H290" s="33">
        <f t="shared" si="149"/>
        <v>0</v>
      </c>
      <c r="I290" s="26">
        <f t="shared" si="115"/>
        <v>0</v>
      </c>
      <c r="J290" s="33">
        <f t="shared" si="150"/>
        <v>100</v>
      </c>
      <c r="K290" s="33"/>
      <c r="L290" s="26">
        <f t="shared" si="116"/>
        <v>100</v>
      </c>
      <c r="M290" s="33">
        <f t="shared" si="150"/>
        <v>100</v>
      </c>
      <c r="N290" s="33"/>
      <c r="O290" s="26">
        <f t="shared" si="117"/>
        <v>100</v>
      </c>
    </row>
    <row r="291" spans="1:19">
      <c r="A291" s="19" t="s">
        <v>8</v>
      </c>
      <c r="B291" s="32" t="s">
        <v>60</v>
      </c>
      <c r="C291" s="32" t="s">
        <v>71</v>
      </c>
      <c r="D291" s="43" t="s">
        <v>331</v>
      </c>
      <c r="E291" s="32" t="s">
        <v>27</v>
      </c>
      <c r="F291" s="32" t="s">
        <v>9</v>
      </c>
      <c r="G291" s="33">
        <v>120</v>
      </c>
      <c r="H291" s="33">
        <v>0</v>
      </c>
      <c r="I291" s="26">
        <f t="shared" si="115"/>
        <v>0</v>
      </c>
      <c r="J291" s="16">
        <v>100</v>
      </c>
      <c r="K291" s="16"/>
      <c r="L291" s="26">
        <f t="shared" si="116"/>
        <v>100</v>
      </c>
      <c r="M291" s="35">
        <v>100</v>
      </c>
      <c r="N291" s="16"/>
      <c r="O291" s="26">
        <f t="shared" si="117"/>
        <v>100</v>
      </c>
    </row>
    <row r="292" spans="1:19" ht="24">
      <c r="A292" s="61" t="s">
        <v>75</v>
      </c>
      <c r="B292" s="28" t="s">
        <v>76</v>
      </c>
      <c r="C292" s="28"/>
      <c r="D292" s="28"/>
      <c r="E292" s="28"/>
      <c r="F292" s="28"/>
      <c r="G292" s="29">
        <f>G293+G294+G295+G296</f>
        <v>4873</v>
      </c>
      <c r="H292" s="146">
        <f>H293+H294+H295+H296</f>
        <v>56.919920000000005</v>
      </c>
      <c r="I292" s="26">
        <f t="shared" si="115"/>
        <v>1.1680673096655039</v>
      </c>
      <c r="J292" s="29">
        <f t="shared" ref="J292:O292" si="151">J293+J294+J295+J296</f>
        <v>880</v>
      </c>
      <c r="K292" s="29">
        <f t="shared" si="151"/>
        <v>0</v>
      </c>
      <c r="L292" s="29">
        <f t="shared" si="151"/>
        <v>880</v>
      </c>
      <c r="M292" s="29">
        <f t="shared" si="151"/>
        <v>530</v>
      </c>
      <c r="N292" s="29">
        <f t="shared" si="151"/>
        <v>0</v>
      </c>
      <c r="O292" s="29">
        <f t="shared" si="151"/>
        <v>530</v>
      </c>
      <c r="P292" s="104">
        <f>G297+G303+G326</f>
        <v>4873</v>
      </c>
      <c r="Q292" s="104">
        <f>J297+J303+J326</f>
        <v>880</v>
      </c>
      <c r="R292" s="104">
        <f>O297+O303+O326</f>
        <v>530</v>
      </c>
      <c r="S292" s="104">
        <f>G297+G303+G326</f>
        <v>4873</v>
      </c>
    </row>
    <row r="293" spans="1:19">
      <c r="A293" s="24" t="s">
        <v>8</v>
      </c>
      <c r="B293" s="28" t="s">
        <v>76</v>
      </c>
      <c r="C293" s="28"/>
      <c r="D293" s="28"/>
      <c r="E293" s="28"/>
      <c r="F293" s="28" t="s">
        <v>9</v>
      </c>
      <c r="G293" s="29">
        <f>G302+G308+G325+G349+G353+G357+G361+G365+G315+G318+G333+G337</f>
        <v>2497.9</v>
      </c>
      <c r="H293" s="29">
        <f>H302+H308+H325+H349+H353+H357+H361+H365+H315+H318+H333+H337</f>
        <v>56.919920000000005</v>
      </c>
      <c r="I293" s="26">
        <f t="shared" ref="I293:I303" si="152">H293/G293*100</f>
        <v>2.2787109171704234</v>
      </c>
      <c r="J293" s="29">
        <f t="shared" ref="J293:O293" si="153">J302+J308+J325+J349+J353+J357+J361+J365+J315+J318+J333+J337</f>
        <v>880</v>
      </c>
      <c r="K293" s="29">
        <f t="shared" si="153"/>
        <v>0</v>
      </c>
      <c r="L293" s="29">
        <f t="shared" si="153"/>
        <v>880</v>
      </c>
      <c r="M293" s="29">
        <f t="shared" si="153"/>
        <v>530</v>
      </c>
      <c r="N293" s="29">
        <f t="shared" si="153"/>
        <v>0</v>
      </c>
      <c r="O293" s="29">
        <f t="shared" si="153"/>
        <v>530</v>
      </c>
    </row>
    <row r="294" spans="1:19">
      <c r="A294" s="24" t="s">
        <v>10</v>
      </c>
      <c r="B294" s="28" t="s">
        <v>76</v>
      </c>
      <c r="C294" s="28"/>
      <c r="D294" s="28"/>
      <c r="E294" s="28"/>
      <c r="F294" s="28" t="s">
        <v>11</v>
      </c>
      <c r="G294" s="29">
        <f>G338+G345</f>
        <v>87.5</v>
      </c>
      <c r="H294" s="29">
        <f t="shared" ref="H294" si="154">H338+H345</f>
        <v>0</v>
      </c>
      <c r="I294" s="26">
        <f t="shared" si="152"/>
        <v>0</v>
      </c>
      <c r="J294" s="29"/>
      <c r="K294" s="29"/>
      <c r="L294" s="26">
        <f t="shared" ref="L294:L303" si="155">J294+K294</f>
        <v>0</v>
      </c>
      <c r="M294" s="29"/>
      <c r="N294" s="29"/>
      <c r="O294" s="26">
        <f t="shared" ref="O294:O303" si="156">M294+N294</f>
        <v>0</v>
      </c>
    </row>
    <row r="295" spans="1:19">
      <c r="A295" s="24" t="s">
        <v>274</v>
      </c>
      <c r="B295" s="28" t="s">
        <v>76</v>
      </c>
      <c r="C295" s="28"/>
      <c r="D295" s="28"/>
      <c r="E295" s="28"/>
      <c r="F295" s="28" t="s">
        <v>161</v>
      </c>
      <c r="G295" s="29">
        <f>G339</f>
        <v>1662.6</v>
      </c>
      <c r="H295" s="29">
        <f t="shared" ref="H295:O296" si="157">H339</f>
        <v>0</v>
      </c>
      <c r="I295" s="26">
        <f t="shared" si="152"/>
        <v>0</v>
      </c>
      <c r="J295" s="29"/>
      <c r="K295" s="29"/>
      <c r="L295" s="26">
        <f t="shared" si="155"/>
        <v>0</v>
      </c>
      <c r="M295" s="29"/>
      <c r="N295" s="29"/>
      <c r="O295" s="26">
        <f t="shared" si="156"/>
        <v>0</v>
      </c>
    </row>
    <row r="296" spans="1:19">
      <c r="A296" s="24" t="s">
        <v>476</v>
      </c>
      <c r="B296" s="28" t="s">
        <v>76</v>
      </c>
      <c r="C296" s="28"/>
      <c r="D296" s="28"/>
      <c r="E296" s="28"/>
      <c r="F296" s="28" t="s">
        <v>162</v>
      </c>
      <c r="G296" s="29">
        <f>G340</f>
        <v>625</v>
      </c>
      <c r="H296" s="29">
        <f t="shared" si="157"/>
        <v>0</v>
      </c>
      <c r="I296" s="26">
        <f t="shared" si="152"/>
        <v>0</v>
      </c>
      <c r="J296" s="29">
        <f t="shared" si="157"/>
        <v>0</v>
      </c>
      <c r="K296" s="29">
        <f t="shared" si="157"/>
        <v>0</v>
      </c>
      <c r="L296" s="29">
        <f t="shared" si="157"/>
        <v>0</v>
      </c>
      <c r="M296" s="29">
        <f t="shared" si="157"/>
        <v>0</v>
      </c>
      <c r="N296" s="29">
        <f t="shared" si="157"/>
        <v>0</v>
      </c>
      <c r="O296" s="29">
        <f t="shared" si="157"/>
        <v>0</v>
      </c>
    </row>
    <row r="297" spans="1:19">
      <c r="A297" s="61" t="s">
        <v>77</v>
      </c>
      <c r="B297" s="28" t="s">
        <v>76</v>
      </c>
      <c r="C297" s="28" t="s">
        <v>78</v>
      </c>
      <c r="D297" s="62"/>
      <c r="E297" s="28"/>
      <c r="F297" s="28"/>
      <c r="G297" s="29">
        <f t="shared" ref="G297:H301" si="158">G298</f>
        <v>190</v>
      </c>
      <c r="H297" s="29">
        <f t="shared" si="158"/>
        <v>33.61992</v>
      </c>
      <c r="I297" s="26">
        <f t="shared" si="152"/>
        <v>17.694694736842106</v>
      </c>
      <c r="J297" s="29">
        <f t="shared" ref="J297:M301" si="159">J298</f>
        <v>210</v>
      </c>
      <c r="K297" s="29"/>
      <c r="L297" s="26">
        <f t="shared" si="155"/>
        <v>210</v>
      </c>
      <c r="M297" s="29">
        <f t="shared" si="159"/>
        <v>210</v>
      </c>
      <c r="N297" s="29"/>
      <c r="O297" s="26">
        <f t="shared" si="156"/>
        <v>210</v>
      </c>
    </row>
    <row r="298" spans="1:19" ht="24">
      <c r="A298" s="27" t="s">
        <v>16</v>
      </c>
      <c r="B298" s="28" t="s">
        <v>76</v>
      </c>
      <c r="C298" s="28" t="s">
        <v>78</v>
      </c>
      <c r="D298" s="62" t="s">
        <v>294</v>
      </c>
      <c r="E298" s="28"/>
      <c r="F298" s="28"/>
      <c r="G298" s="33">
        <f t="shared" si="158"/>
        <v>190</v>
      </c>
      <c r="H298" s="33">
        <f t="shared" si="158"/>
        <v>33.61992</v>
      </c>
      <c r="I298" s="26">
        <f t="shared" si="152"/>
        <v>17.694694736842106</v>
      </c>
      <c r="J298" s="33">
        <f t="shared" si="159"/>
        <v>210</v>
      </c>
      <c r="K298" s="33"/>
      <c r="L298" s="26">
        <f t="shared" si="155"/>
        <v>210</v>
      </c>
      <c r="M298" s="33">
        <f t="shared" si="159"/>
        <v>210</v>
      </c>
      <c r="N298" s="33"/>
      <c r="O298" s="26">
        <f t="shared" si="156"/>
        <v>210</v>
      </c>
    </row>
    <row r="299" spans="1:19" ht="48">
      <c r="A299" s="63" t="s">
        <v>232</v>
      </c>
      <c r="B299" s="32" t="s">
        <v>76</v>
      </c>
      <c r="C299" s="32" t="s">
        <v>78</v>
      </c>
      <c r="D299" s="64" t="s">
        <v>332</v>
      </c>
      <c r="E299" s="32"/>
      <c r="F299" s="32"/>
      <c r="G299" s="33">
        <f t="shared" si="158"/>
        <v>190</v>
      </c>
      <c r="H299" s="33">
        <f t="shared" si="158"/>
        <v>33.61992</v>
      </c>
      <c r="I299" s="26">
        <f t="shared" si="152"/>
        <v>17.694694736842106</v>
      </c>
      <c r="J299" s="33">
        <f t="shared" si="159"/>
        <v>210</v>
      </c>
      <c r="K299" s="33"/>
      <c r="L299" s="26">
        <f t="shared" si="155"/>
        <v>210</v>
      </c>
      <c r="M299" s="33">
        <f t="shared" si="159"/>
        <v>210</v>
      </c>
      <c r="N299" s="33"/>
      <c r="O299" s="26">
        <f t="shared" si="156"/>
        <v>210</v>
      </c>
    </row>
    <row r="300" spans="1:19" ht="22.5" customHeight="1">
      <c r="A300" s="38" t="s">
        <v>73</v>
      </c>
      <c r="B300" s="32" t="s">
        <v>76</v>
      </c>
      <c r="C300" s="32" t="s">
        <v>78</v>
      </c>
      <c r="D300" s="64" t="s">
        <v>332</v>
      </c>
      <c r="E300" s="32" t="s">
        <v>25</v>
      </c>
      <c r="F300" s="32"/>
      <c r="G300" s="33">
        <f t="shared" si="158"/>
        <v>190</v>
      </c>
      <c r="H300" s="33">
        <f t="shared" si="158"/>
        <v>33.61992</v>
      </c>
      <c r="I300" s="26">
        <f t="shared" si="152"/>
        <v>17.694694736842106</v>
      </c>
      <c r="J300" s="33">
        <f t="shared" si="159"/>
        <v>210</v>
      </c>
      <c r="K300" s="33"/>
      <c r="L300" s="26">
        <f t="shared" si="155"/>
        <v>210</v>
      </c>
      <c r="M300" s="33">
        <f t="shared" si="159"/>
        <v>210</v>
      </c>
      <c r="N300" s="33"/>
      <c r="O300" s="26">
        <f t="shared" si="156"/>
        <v>210</v>
      </c>
    </row>
    <row r="301" spans="1:19" ht="27" customHeight="1">
      <c r="A301" s="38" t="s">
        <v>81</v>
      </c>
      <c r="B301" s="32" t="s">
        <v>76</v>
      </c>
      <c r="C301" s="32" t="s">
        <v>78</v>
      </c>
      <c r="D301" s="64" t="s">
        <v>332</v>
      </c>
      <c r="E301" s="32" t="s">
        <v>27</v>
      </c>
      <c r="F301" s="32"/>
      <c r="G301" s="33">
        <f t="shared" si="158"/>
        <v>190</v>
      </c>
      <c r="H301" s="33">
        <f t="shared" si="158"/>
        <v>33.61992</v>
      </c>
      <c r="I301" s="26">
        <f t="shared" si="152"/>
        <v>17.694694736842106</v>
      </c>
      <c r="J301" s="33">
        <f t="shared" si="159"/>
        <v>210</v>
      </c>
      <c r="K301" s="33"/>
      <c r="L301" s="26">
        <f t="shared" si="155"/>
        <v>210</v>
      </c>
      <c r="M301" s="33">
        <f t="shared" si="159"/>
        <v>210</v>
      </c>
      <c r="N301" s="33"/>
      <c r="O301" s="26">
        <f t="shared" si="156"/>
        <v>210</v>
      </c>
    </row>
    <row r="302" spans="1:19">
      <c r="A302" s="19" t="s">
        <v>8</v>
      </c>
      <c r="B302" s="32" t="s">
        <v>76</v>
      </c>
      <c r="C302" s="32" t="s">
        <v>78</v>
      </c>
      <c r="D302" s="64" t="s">
        <v>332</v>
      </c>
      <c r="E302" s="32" t="s">
        <v>27</v>
      </c>
      <c r="F302" s="32" t="s">
        <v>9</v>
      </c>
      <c r="G302" s="33">
        <v>190</v>
      </c>
      <c r="H302" s="114">
        <v>33.61992</v>
      </c>
      <c r="I302" s="26">
        <f t="shared" si="152"/>
        <v>17.694694736842106</v>
      </c>
      <c r="J302" s="16">
        <v>210</v>
      </c>
      <c r="K302" s="16"/>
      <c r="L302" s="26">
        <f t="shared" si="155"/>
        <v>210</v>
      </c>
      <c r="M302" s="35">
        <v>210</v>
      </c>
      <c r="N302" s="16"/>
      <c r="O302" s="26">
        <f t="shared" si="156"/>
        <v>210</v>
      </c>
    </row>
    <row r="303" spans="1:19">
      <c r="A303" s="61" t="s">
        <v>79</v>
      </c>
      <c r="B303" s="28" t="s">
        <v>76</v>
      </c>
      <c r="C303" s="28" t="s">
        <v>80</v>
      </c>
      <c r="D303" s="28"/>
      <c r="E303" s="28"/>
      <c r="F303" s="28"/>
      <c r="G303" s="29">
        <f>G304+G309</f>
        <v>1150</v>
      </c>
      <c r="H303" s="29">
        <f>H304+H309</f>
        <v>18.3</v>
      </c>
      <c r="I303" s="26">
        <f t="shared" si="152"/>
        <v>1.5913043478260871</v>
      </c>
      <c r="J303" s="29">
        <f t="shared" ref="J303" si="160">J304</f>
        <v>50</v>
      </c>
      <c r="K303" s="29"/>
      <c r="L303" s="26">
        <f t="shared" si="155"/>
        <v>50</v>
      </c>
      <c r="M303" s="29">
        <f t="shared" ref="M303" si="161">M304</f>
        <v>50</v>
      </c>
      <c r="N303" s="29"/>
      <c r="O303" s="26">
        <f t="shared" si="156"/>
        <v>50</v>
      </c>
    </row>
    <row r="304" spans="1:19" ht="24">
      <c r="A304" s="70" t="s">
        <v>16</v>
      </c>
      <c r="B304" s="28" t="s">
        <v>76</v>
      </c>
      <c r="C304" s="28" t="s">
        <v>80</v>
      </c>
      <c r="D304" s="62" t="s">
        <v>294</v>
      </c>
      <c r="E304" s="28"/>
      <c r="F304" s="28"/>
      <c r="G304" s="29">
        <f>G305+G319</f>
        <v>50</v>
      </c>
      <c r="H304" s="29">
        <f>H305+H319</f>
        <v>0</v>
      </c>
      <c r="I304" s="26">
        <f t="shared" ref="I304:I364" si="162">H304/G304*100</f>
        <v>0</v>
      </c>
      <c r="J304" s="29">
        <f>J305+J319</f>
        <v>50</v>
      </c>
      <c r="K304" s="29"/>
      <c r="L304" s="26">
        <f t="shared" ref="L304:L385" si="163">J304+K304</f>
        <v>50</v>
      </c>
      <c r="M304" s="29">
        <f>M305+M319</f>
        <v>50</v>
      </c>
      <c r="N304" s="29"/>
      <c r="O304" s="26">
        <f t="shared" ref="O304:O385" si="164">M304+N304</f>
        <v>50</v>
      </c>
    </row>
    <row r="305" spans="1:15" ht="24" hidden="1">
      <c r="A305" s="71" t="s">
        <v>334</v>
      </c>
      <c r="B305" s="32" t="s">
        <v>76</v>
      </c>
      <c r="C305" s="32" t="s">
        <v>80</v>
      </c>
      <c r="D305" s="64" t="s">
        <v>335</v>
      </c>
      <c r="E305" s="32"/>
      <c r="F305" s="32"/>
      <c r="G305" s="33">
        <f t="shared" ref="G305:H307" si="165">G306</f>
        <v>0</v>
      </c>
      <c r="H305" s="33">
        <f t="shared" si="165"/>
        <v>0</v>
      </c>
      <c r="I305" s="26" t="e">
        <f t="shared" si="162"/>
        <v>#DIV/0!</v>
      </c>
      <c r="J305" s="33">
        <f t="shared" ref="J305:M307" si="166">J306</f>
        <v>0</v>
      </c>
      <c r="K305" s="33"/>
      <c r="L305" s="26">
        <f t="shared" si="163"/>
        <v>0</v>
      </c>
      <c r="M305" s="33">
        <f t="shared" si="166"/>
        <v>0</v>
      </c>
      <c r="N305" s="33"/>
      <c r="O305" s="26">
        <f t="shared" si="164"/>
        <v>0</v>
      </c>
    </row>
    <row r="306" spans="1:15" ht="24.75" hidden="1" customHeight="1">
      <c r="A306" s="38" t="s">
        <v>73</v>
      </c>
      <c r="B306" s="32" t="s">
        <v>76</v>
      </c>
      <c r="C306" s="32" t="s">
        <v>80</v>
      </c>
      <c r="D306" s="64" t="s">
        <v>335</v>
      </c>
      <c r="E306" s="32" t="s">
        <v>25</v>
      </c>
      <c r="F306" s="32"/>
      <c r="G306" s="33">
        <f t="shared" si="165"/>
        <v>0</v>
      </c>
      <c r="H306" s="33">
        <f t="shared" si="165"/>
        <v>0</v>
      </c>
      <c r="I306" s="26" t="e">
        <f t="shared" si="162"/>
        <v>#DIV/0!</v>
      </c>
      <c r="J306" s="33">
        <f t="shared" si="166"/>
        <v>0</v>
      </c>
      <c r="K306" s="33"/>
      <c r="L306" s="26">
        <f t="shared" si="163"/>
        <v>0</v>
      </c>
      <c r="M306" s="33">
        <f t="shared" si="166"/>
        <v>0</v>
      </c>
      <c r="N306" s="33"/>
      <c r="O306" s="26">
        <f t="shared" si="164"/>
        <v>0</v>
      </c>
    </row>
    <row r="307" spans="1:15" ht="27" hidden="1" customHeight="1">
      <c r="A307" s="38" t="s">
        <v>66</v>
      </c>
      <c r="B307" s="32" t="s">
        <v>76</v>
      </c>
      <c r="C307" s="32" t="s">
        <v>80</v>
      </c>
      <c r="D307" s="64" t="s">
        <v>335</v>
      </c>
      <c r="E307" s="32" t="s">
        <v>27</v>
      </c>
      <c r="F307" s="32"/>
      <c r="G307" s="33">
        <f t="shared" si="165"/>
        <v>0</v>
      </c>
      <c r="H307" s="33">
        <f t="shared" si="165"/>
        <v>0</v>
      </c>
      <c r="I307" s="26" t="e">
        <f t="shared" si="162"/>
        <v>#DIV/0!</v>
      </c>
      <c r="J307" s="33">
        <f t="shared" si="166"/>
        <v>0</v>
      </c>
      <c r="K307" s="33"/>
      <c r="L307" s="26">
        <f t="shared" si="163"/>
        <v>0</v>
      </c>
      <c r="M307" s="33">
        <f t="shared" si="166"/>
        <v>0</v>
      </c>
      <c r="N307" s="33"/>
      <c r="O307" s="26">
        <f t="shared" si="164"/>
        <v>0</v>
      </c>
    </row>
    <row r="308" spans="1:15" ht="12" hidden="1" customHeight="1">
      <c r="A308" s="31" t="s">
        <v>8</v>
      </c>
      <c r="B308" s="32" t="s">
        <v>76</v>
      </c>
      <c r="C308" s="32" t="s">
        <v>80</v>
      </c>
      <c r="D308" s="64" t="s">
        <v>335</v>
      </c>
      <c r="E308" s="32" t="s">
        <v>27</v>
      </c>
      <c r="F308" s="32" t="s">
        <v>9</v>
      </c>
      <c r="G308" s="33"/>
      <c r="H308" s="33"/>
      <c r="I308" s="26" t="e">
        <f t="shared" si="162"/>
        <v>#DIV/0!</v>
      </c>
      <c r="J308" s="33"/>
      <c r="K308" s="33"/>
      <c r="L308" s="26">
        <f t="shared" si="163"/>
        <v>0</v>
      </c>
      <c r="M308" s="33"/>
      <c r="N308" s="33"/>
      <c r="O308" s="26">
        <f t="shared" si="164"/>
        <v>0</v>
      </c>
    </row>
    <row r="309" spans="1:15" ht="38.25">
      <c r="A309" s="107" t="s">
        <v>362</v>
      </c>
      <c r="B309" s="108" t="s">
        <v>76</v>
      </c>
      <c r="C309" s="108" t="s">
        <v>80</v>
      </c>
      <c r="D309" s="7" t="s">
        <v>365</v>
      </c>
      <c r="E309" s="108"/>
      <c r="F309" s="108"/>
      <c r="G309" s="33">
        <f>G310</f>
        <v>1100</v>
      </c>
      <c r="H309" s="33">
        <f t="shared" ref="H309:O310" si="167">H310</f>
        <v>18.3</v>
      </c>
      <c r="I309" s="26">
        <f t="shared" si="162"/>
        <v>1.6636363636363636</v>
      </c>
      <c r="J309" s="33">
        <f t="shared" si="167"/>
        <v>0</v>
      </c>
      <c r="K309" s="33">
        <f t="shared" si="167"/>
        <v>0</v>
      </c>
      <c r="L309" s="33">
        <f t="shared" si="167"/>
        <v>0</v>
      </c>
      <c r="M309" s="33">
        <f t="shared" si="167"/>
        <v>0</v>
      </c>
      <c r="N309" s="33">
        <f t="shared" si="167"/>
        <v>0</v>
      </c>
      <c r="O309" s="33">
        <f t="shared" si="167"/>
        <v>0</v>
      </c>
    </row>
    <row r="310" spans="1:15" ht="38.25">
      <c r="A310" s="107" t="s">
        <v>460</v>
      </c>
      <c r="B310" s="108" t="s">
        <v>76</v>
      </c>
      <c r="C310" s="108" t="s">
        <v>80</v>
      </c>
      <c r="D310" s="7" t="s">
        <v>463</v>
      </c>
      <c r="E310" s="108"/>
      <c r="F310" s="108"/>
      <c r="G310" s="33">
        <f>G311</f>
        <v>1100</v>
      </c>
      <c r="H310" s="33">
        <f t="shared" si="167"/>
        <v>18.3</v>
      </c>
      <c r="I310" s="26">
        <f t="shared" si="162"/>
        <v>1.6636363636363636</v>
      </c>
      <c r="J310" s="33">
        <f t="shared" si="167"/>
        <v>0</v>
      </c>
      <c r="K310" s="33">
        <f t="shared" si="167"/>
        <v>0</v>
      </c>
      <c r="L310" s="33">
        <f t="shared" si="167"/>
        <v>0</v>
      </c>
      <c r="M310" s="33">
        <f t="shared" si="167"/>
        <v>0</v>
      </c>
      <c r="N310" s="33">
        <f t="shared" si="167"/>
        <v>0</v>
      </c>
      <c r="O310" s="33">
        <f t="shared" si="167"/>
        <v>0</v>
      </c>
    </row>
    <row r="311" spans="1:15" ht="102">
      <c r="A311" s="10" t="s">
        <v>461</v>
      </c>
      <c r="B311" s="7" t="s">
        <v>76</v>
      </c>
      <c r="C311" s="7" t="s">
        <v>80</v>
      </c>
      <c r="D311" s="135" t="s">
        <v>464</v>
      </c>
      <c r="E311" s="7"/>
      <c r="F311" s="7"/>
      <c r="G311" s="33">
        <f>G312+G316</f>
        <v>1100</v>
      </c>
      <c r="H311" s="33">
        <f t="shared" ref="H311:O311" si="168">H312+H316</f>
        <v>18.3</v>
      </c>
      <c r="I311" s="26">
        <f t="shared" si="162"/>
        <v>1.6636363636363636</v>
      </c>
      <c r="J311" s="33">
        <f t="shared" si="168"/>
        <v>0</v>
      </c>
      <c r="K311" s="33">
        <f t="shared" si="168"/>
        <v>0</v>
      </c>
      <c r="L311" s="33">
        <f t="shared" si="168"/>
        <v>0</v>
      </c>
      <c r="M311" s="33">
        <f t="shared" si="168"/>
        <v>0</v>
      </c>
      <c r="N311" s="33">
        <f t="shared" si="168"/>
        <v>0</v>
      </c>
      <c r="O311" s="33">
        <f t="shared" si="168"/>
        <v>0</v>
      </c>
    </row>
    <row r="312" spans="1:15" ht="25.5">
      <c r="A312" s="10" t="s">
        <v>462</v>
      </c>
      <c r="B312" s="7" t="s">
        <v>76</v>
      </c>
      <c r="C312" s="7" t="s">
        <v>80</v>
      </c>
      <c r="D312" s="135" t="s">
        <v>465</v>
      </c>
      <c r="E312" s="7"/>
      <c r="F312" s="7"/>
      <c r="G312" s="33">
        <f>G313</f>
        <v>224.7</v>
      </c>
      <c r="H312" s="33">
        <f t="shared" ref="H312:O314" si="169">H313</f>
        <v>18.3</v>
      </c>
      <c r="I312" s="26">
        <f t="shared" si="162"/>
        <v>8.144192256341789</v>
      </c>
      <c r="J312" s="33">
        <f t="shared" si="169"/>
        <v>0</v>
      </c>
      <c r="K312" s="33">
        <f t="shared" si="169"/>
        <v>0</v>
      </c>
      <c r="L312" s="33">
        <f t="shared" si="169"/>
        <v>0</v>
      </c>
      <c r="M312" s="33">
        <f t="shared" si="169"/>
        <v>0</v>
      </c>
      <c r="N312" s="33">
        <f t="shared" si="169"/>
        <v>0</v>
      </c>
      <c r="O312" s="33">
        <f t="shared" si="169"/>
        <v>0</v>
      </c>
    </row>
    <row r="313" spans="1:15" ht="38.25">
      <c r="A313" s="112" t="s">
        <v>73</v>
      </c>
      <c r="B313" s="7" t="s">
        <v>76</v>
      </c>
      <c r="C313" s="7" t="s">
        <v>80</v>
      </c>
      <c r="D313" s="135" t="s">
        <v>465</v>
      </c>
      <c r="E313" s="7" t="s">
        <v>25</v>
      </c>
      <c r="F313" s="7"/>
      <c r="G313" s="33">
        <f>G314</f>
        <v>224.7</v>
      </c>
      <c r="H313" s="33">
        <f t="shared" si="169"/>
        <v>18.3</v>
      </c>
      <c r="I313" s="26">
        <f t="shared" si="162"/>
        <v>8.144192256341789</v>
      </c>
      <c r="J313" s="33">
        <f t="shared" si="169"/>
        <v>0</v>
      </c>
      <c r="K313" s="33">
        <f t="shared" si="169"/>
        <v>0</v>
      </c>
      <c r="L313" s="33">
        <f t="shared" si="169"/>
        <v>0</v>
      </c>
      <c r="M313" s="33">
        <f t="shared" si="169"/>
        <v>0</v>
      </c>
      <c r="N313" s="33">
        <f t="shared" si="169"/>
        <v>0</v>
      </c>
      <c r="O313" s="33">
        <f t="shared" si="169"/>
        <v>0</v>
      </c>
    </row>
    <row r="314" spans="1:15" ht="38.25">
      <c r="A314" s="112" t="s">
        <v>81</v>
      </c>
      <c r="B314" s="7" t="s">
        <v>76</v>
      </c>
      <c r="C314" s="7" t="s">
        <v>80</v>
      </c>
      <c r="D314" s="135" t="s">
        <v>465</v>
      </c>
      <c r="E314" s="7" t="s">
        <v>27</v>
      </c>
      <c r="F314" s="7"/>
      <c r="G314" s="33">
        <f>G315</f>
        <v>224.7</v>
      </c>
      <c r="H314" s="33">
        <f t="shared" si="169"/>
        <v>18.3</v>
      </c>
      <c r="I314" s="26">
        <f t="shared" si="162"/>
        <v>8.144192256341789</v>
      </c>
      <c r="J314" s="33">
        <f t="shared" si="169"/>
        <v>0</v>
      </c>
      <c r="K314" s="33">
        <f t="shared" si="169"/>
        <v>0</v>
      </c>
      <c r="L314" s="33">
        <f t="shared" si="169"/>
        <v>0</v>
      </c>
      <c r="M314" s="33">
        <f t="shared" si="169"/>
        <v>0</v>
      </c>
      <c r="N314" s="33">
        <f t="shared" si="169"/>
        <v>0</v>
      </c>
      <c r="O314" s="33">
        <f t="shared" si="169"/>
        <v>0</v>
      </c>
    </row>
    <row r="315" spans="1:15" ht="12" customHeight="1">
      <c r="A315" s="10" t="s">
        <v>8</v>
      </c>
      <c r="B315" s="7" t="s">
        <v>76</v>
      </c>
      <c r="C315" s="7" t="s">
        <v>80</v>
      </c>
      <c r="D315" s="135" t="s">
        <v>465</v>
      </c>
      <c r="E315" s="7" t="s">
        <v>27</v>
      </c>
      <c r="F315" s="7" t="s">
        <v>9</v>
      </c>
      <c r="G315" s="33">
        <v>224.7</v>
      </c>
      <c r="H315" s="114">
        <v>18.3</v>
      </c>
      <c r="I315" s="26">
        <f t="shared" si="162"/>
        <v>8.144192256341789</v>
      </c>
      <c r="J315" s="33"/>
      <c r="K315" s="33"/>
      <c r="L315" s="26">
        <f>J315+K315</f>
        <v>0</v>
      </c>
      <c r="M315" s="33"/>
      <c r="N315" s="33"/>
      <c r="O315" s="26">
        <f>M315+N315</f>
        <v>0</v>
      </c>
    </row>
    <row r="316" spans="1:15" ht="51">
      <c r="A316" s="106" t="s">
        <v>82</v>
      </c>
      <c r="B316" s="7" t="s">
        <v>76</v>
      </c>
      <c r="C316" s="7" t="s">
        <v>80</v>
      </c>
      <c r="D316" s="135" t="s">
        <v>465</v>
      </c>
      <c r="E316" s="7" t="s">
        <v>83</v>
      </c>
      <c r="F316" s="7"/>
      <c r="G316" s="33">
        <f>G317</f>
        <v>875.3</v>
      </c>
      <c r="H316" s="33">
        <f t="shared" ref="H316:O317" si="170">H317</f>
        <v>0</v>
      </c>
      <c r="I316" s="26">
        <f t="shared" si="162"/>
        <v>0</v>
      </c>
      <c r="J316" s="33">
        <f t="shared" si="170"/>
        <v>0</v>
      </c>
      <c r="K316" s="33">
        <f t="shared" si="170"/>
        <v>0</v>
      </c>
      <c r="L316" s="33">
        <f t="shared" si="170"/>
        <v>0</v>
      </c>
      <c r="M316" s="33">
        <f t="shared" si="170"/>
        <v>0</v>
      </c>
      <c r="N316" s="33">
        <f t="shared" si="170"/>
        <v>0</v>
      </c>
      <c r="O316" s="33">
        <f t="shared" si="170"/>
        <v>0</v>
      </c>
    </row>
    <row r="317" spans="1:15">
      <c r="A317" s="106" t="s">
        <v>127</v>
      </c>
      <c r="B317" s="7" t="s">
        <v>76</v>
      </c>
      <c r="C317" s="7" t="s">
        <v>80</v>
      </c>
      <c r="D317" s="135" t="s">
        <v>465</v>
      </c>
      <c r="E317" s="7" t="s">
        <v>466</v>
      </c>
      <c r="F317" s="7"/>
      <c r="G317" s="33">
        <f>G318</f>
        <v>875.3</v>
      </c>
      <c r="H317" s="33">
        <f t="shared" si="170"/>
        <v>0</v>
      </c>
      <c r="I317" s="26">
        <f t="shared" si="162"/>
        <v>0</v>
      </c>
      <c r="J317" s="33">
        <f t="shared" si="170"/>
        <v>0</v>
      </c>
      <c r="K317" s="33">
        <f t="shared" si="170"/>
        <v>0</v>
      </c>
      <c r="L317" s="33">
        <f t="shared" si="170"/>
        <v>0</v>
      </c>
      <c r="M317" s="33">
        <f t="shared" si="170"/>
        <v>0</v>
      </c>
      <c r="N317" s="33">
        <f t="shared" si="170"/>
        <v>0</v>
      </c>
      <c r="O317" s="33">
        <f t="shared" si="170"/>
        <v>0</v>
      </c>
    </row>
    <row r="318" spans="1:15" ht="12" customHeight="1">
      <c r="A318" s="10" t="s">
        <v>8</v>
      </c>
      <c r="B318" s="7" t="s">
        <v>76</v>
      </c>
      <c r="C318" s="7" t="s">
        <v>80</v>
      </c>
      <c r="D318" s="135" t="s">
        <v>465</v>
      </c>
      <c r="E318" s="7" t="s">
        <v>466</v>
      </c>
      <c r="F318" s="7" t="s">
        <v>9</v>
      </c>
      <c r="G318" s="33">
        <v>875.3</v>
      </c>
      <c r="H318" s="114"/>
      <c r="I318" s="26">
        <f t="shared" si="162"/>
        <v>0</v>
      </c>
      <c r="J318" s="33"/>
      <c r="K318" s="33"/>
      <c r="L318" s="26">
        <f>J318+K318</f>
        <v>0</v>
      </c>
      <c r="M318" s="33"/>
      <c r="N318" s="33"/>
      <c r="O318" s="26">
        <f>M318+N318</f>
        <v>0</v>
      </c>
    </row>
    <row r="319" spans="1:15" ht="28.5" customHeight="1">
      <c r="A319" s="71" t="s">
        <v>155</v>
      </c>
      <c r="B319" s="32" t="s">
        <v>76</v>
      </c>
      <c r="C319" s="32" t="s">
        <v>80</v>
      </c>
      <c r="D319" s="64" t="s">
        <v>333</v>
      </c>
      <c r="E319" s="32"/>
      <c r="F319" s="32"/>
      <c r="G319" s="33">
        <f>G320+G323</f>
        <v>50</v>
      </c>
      <c r="H319" s="33">
        <f>H320+H323</f>
        <v>0</v>
      </c>
      <c r="I319" s="26">
        <f t="shared" si="162"/>
        <v>0</v>
      </c>
      <c r="J319" s="33">
        <f t="shared" ref="J319" si="171">J320+J323</f>
        <v>50</v>
      </c>
      <c r="K319" s="33"/>
      <c r="L319" s="26">
        <f t="shared" si="163"/>
        <v>50</v>
      </c>
      <c r="M319" s="33">
        <f t="shared" ref="M319" si="172">M320+M323</f>
        <v>50</v>
      </c>
      <c r="N319" s="33"/>
      <c r="O319" s="26">
        <f t="shared" si="164"/>
        <v>50</v>
      </c>
    </row>
    <row r="320" spans="1:15" ht="25.5" hidden="1" customHeight="1">
      <c r="A320" s="38" t="s">
        <v>73</v>
      </c>
      <c r="B320" s="32" t="s">
        <v>76</v>
      </c>
      <c r="C320" s="32" t="s">
        <v>80</v>
      </c>
      <c r="D320" s="64" t="s">
        <v>291</v>
      </c>
      <c r="E320" s="32" t="s">
        <v>25</v>
      </c>
      <c r="F320" s="32"/>
      <c r="G320" s="33">
        <f>G321</f>
        <v>0</v>
      </c>
      <c r="H320" s="33"/>
      <c r="I320" s="26" t="e">
        <f t="shared" si="162"/>
        <v>#DIV/0!</v>
      </c>
      <c r="J320" s="33">
        <f t="shared" ref="J320:M321" si="173">J321</f>
        <v>0</v>
      </c>
      <c r="K320" s="33"/>
      <c r="L320" s="26">
        <f t="shared" si="163"/>
        <v>0</v>
      </c>
      <c r="M320" s="33">
        <f t="shared" si="173"/>
        <v>0</v>
      </c>
      <c r="N320" s="33"/>
      <c r="O320" s="26">
        <f t="shared" si="164"/>
        <v>0</v>
      </c>
    </row>
    <row r="321" spans="1:15" ht="36" hidden="1">
      <c r="A321" s="38" t="s">
        <v>66</v>
      </c>
      <c r="B321" s="32" t="s">
        <v>76</v>
      </c>
      <c r="C321" s="32" t="s">
        <v>80</v>
      </c>
      <c r="D321" s="64" t="s">
        <v>291</v>
      </c>
      <c r="E321" s="32" t="s">
        <v>27</v>
      </c>
      <c r="F321" s="32"/>
      <c r="G321" s="33">
        <f>G322</f>
        <v>0</v>
      </c>
      <c r="H321" s="33"/>
      <c r="I321" s="26" t="e">
        <f t="shared" si="162"/>
        <v>#DIV/0!</v>
      </c>
      <c r="J321" s="33">
        <f t="shared" si="173"/>
        <v>0</v>
      </c>
      <c r="K321" s="33"/>
      <c r="L321" s="26">
        <f t="shared" si="163"/>
        <v>0</v>
      </c>
      <c r="M321" s="33">
        <f t="shared" si="173"/>
        <v>0</v>
      </c>
      <c r="N321" s="33"/>
      <c r="O321" s="26">
        <f t="shared" si="164"/>
        <v>0</v>
      </c>
    </row>
    <row r="322" spans="1:15" hidden="1">
      <c r="A322" s="31" t="s">
        <v>8</v>
      </c>
      <c r="B322" s="32" t="s">
        <v>76</v>
      </c>
      <c r="C322" s="32" t="s">
        <v>80</v>
      </c>
      <c r="D322" s="64" t="s">
        <v>291</v>
      </c>
      <c r="E322" s="32" t="s">
        <v>27</v>
      </c>
      <c r="F322" s="32" t="s">
        <v>9</v>
      </c>
      <c r="G322" s="33"/>
      <c r="H322" s="33"/>
      <c r="I322" s="26" t="e">
        <f t="shared" si="162"/>
        <v>#DIV/0!</v>
      </c>
      <c r="J322" s="16"/>
      <c r="K322" s="16"/>
      <c r="L322" s="26">
        <f t="shared" si="163"/>
        <v>0</v>
      </c>
      <c r="M322" s="26"/>
      <c r="N322" s="16"/>
      <c r="O322" s="26">
        <f t="shared" si="164"/>
        <v>0</v>
      </c>
    </row>
    <row r="323" spans="1:15">
      <c r="A323" s="37" t="s">
        <v>55</v>
      </c>
      <c r="B323" s="32" t="s">
        <v>76</v>
      </c>
      <c r="C323" s="32" t="s">
        <v>80</v>
      </c>
      <c r="D323" s="64" t="s">
        <v>333</v>
      </c>
      <c r="E323" s="32" t="s">
        <v>56</v>
      </c>
      <c r="F323" s="32"/>
      <c r="G323" s="33">
        <f>G324</f>
        <v>50</v>
      </c>
      <c r="H323" s="33">
        <f>H324</f>
        <v>0</v>
      </c>
      <c r="I323" s="26">
        <f t="shared" si="162"/>
        <v>0</v>
      </c>
      <c r="J323" s="33">
        <f t="shared" ref="J323:M324" si="174">J324</f>
        <v>50</v>
      </c>
      <c r="K323" s="33"/>
      <c r="L323" s="26">
        <f t="shared" si="163"/>
        <v>50</v>
      </c>
      <c r="M323" s="33">
        <f t="shared" si="174"/>
        <v>50</v>
      </c>
      <c r="N323" s="33"/>
      <c r="O323" s="26">
        <f t="shared" si="164"/>
        <v>50</v>
      </c>
    </row>
    <row r="324" spans="1:15">
      <c r="A324" s="37" t="s">
        <v>68</v>
      </c>
      <c r="B324" s="32" t="s">
        <v>76</v>
      </c>
      <c r="C324" s="32" t="s">
        <v>80</v>
      </c>
      <c r="D324" s="64" t="s">
        <v>333</v>
      </c>
      <c r="E324" s="32" t="s">
        <v>69</v>
      </c>
      <c r="F324" s="32"/>
      <c r="G324" s="33">
        <f>G325</f>
        <v>50</v>
      </c>
      <c r="H324" s="33">
        <f>H325</f>
        <v>0</v>
      </c>
      <c r="I324" s="26">
        <f t="shared" si="162"/>
        <v>0</v>
      </c>
      <c r="J324" s="33">
        <f t="shared" si="174"/>
        <v>50</v>
      </c>
      <c r="K324" s="33"/>
      <c r="L324" s="26">
        <f t="shared" si="163"/>
        <v>50</v>
      </c>
      <c r="M324" s="33">
        <f t="shared" si="174"/>
        <v>50</v>
      </c>
      <c r="N324" s="33"/>
      <c r="O324" s="26">
        <f t="shared" si="164"/>
        <v>50</v>
      </c>
    </row>
    <row r="325" spans="1:15">
      <c r="A325" s="37" t="s">
        <v>8</v>
      </c>
      <c r="B325" s="32" t="s">
        <v>76</v>
      </c>
      <c r="C325" s="32" t="s">
        <v>80</v>
      </c>
      <c r="D325" s="64" t="s">
        <v>333</v>
      </c>
      <c r="E325" s="32" t="s">
        <v>69</v>
      </c>
      <c r="F325" s="32" t="s">
        <v>9</v>
      </c>
      <c r="G325" s="33">
        <v>50</v>
      </c>
      <c r="H325" s="33">
        <v>0</v>
      </c>
      <c r="I325" s="26">
        <f t="shared" si="162"/>
        <v>0</v>
      </c>
      <c r="J325" s="16">
        <v>50</v>
      </c>
      <c r="K325" s="16"/>
      <c r="L325" s="26">
        <f t="shared" si="163"/>
        <v>50</v>
      </c>
      <c r="M325" s="35">
        <v>50</v>
      </c>
      <c r="N325" s="16"/>
      <c r="O325" s="26">
        <f t="shared" si="164"/>
        <v>50</v>
      </c>
    </row>
    <row r="326" spans="1:15">
      <c r="A326" s="58" t="s">
        <v>153</v>
      </c>
      <c r="B326" s="28" t="s">
        <v>76</v>
      </c>
      <c r="C326" s="28" t="s">
        <v>154</v>
      </c>
      <c r="D326" s="62"/>
      <c r="E326" s="28"/>
      <c r="F326" s="28"/>
      <c r="G326" s="29">
        <f>G327+G341+G362</f>
        <v>3533</v>
      </c>
      <c r="H326" s="29">
        <f>H327+H341+H362</f>
        <v>5</v>
      </c>
      <c r="I326" s="26">
        <f t="shared" si="162"/>
        <v>0.1415227851684121</v>
      </c>
      <c r="J326" s="29">
        <f t="shared" ref="J326:O326" si="175">J327+J341+J362</f>
        <v>620</v>
      </c>
      <c r="K326" s="29">
        <f t="shared" si="175"/>
        <v>0</v>
      </c>
      <c r="L326" s="29">
        <f t="shared" si="175"/>
        <v>620</v>
      </c>
      <c r="M326" s="29">
        <f t="shared" si="175"/>
        <v>270</v>
      </c>
      <c r="N326" s="29">
        <f t="shared" si="175"/>
        <v>0</v>
      </c>
      <c r="O326" s="29">
        <f t="shared" si="175"/>
        <v>270</v>
      </c>
    </row>
    <row r="327" spans="1:15" ht="38.25">
      <c r="A327" s="107" t="s">
        <v>362</v>
      </c>
      <c r="B327" s="32" t="s">
        <v>76</v>
      </c>
      <c r="C327" s="32" t="s">
        <v>154</v>
      </c>
      <c r="D327" s="7" t="s">
        <v>365</v>
      </c>
      <c r="E327" s="32"/>
      <c r="F327" s="32"/>
      <c r="G327" s="33">
        <f>G328</f>
        <v>2517.1</v>
      </c>
      <c r="H327" s="33">
        <f t="shared" ref="H327:O328" si="176">H328</f>
        <v>5</v>
      </c>
      <c r="I327" s="26">
        <f t="shared" si="162"/>
        <v>0.19864129355210361</v>
      </c>
      <c r="J327" s="33">
        <f t="shared" si="176"/>
        <v>0</v>
      </c>
      <c r="K327" s="33">
        <f t="shared" si="176"/>
        <v>0</v>
      </c>
      <c r="L327" s="33">
        <f t="shared" si="176"/>
        <v>0</v>
      </c>
      <c r="M327" s="33">
        <f t="shared" si="176"/>
        <v>0</v>
      </c>
      <c r="N327" s="33">
        <f t="shared" si="176"/>
        <v>0</v>
      </c>
      <c r="O327" s="33">
        <f t="shared" si="176"/>
        <v>0</v>
      </c>
    </row>
    <row r="328" spans="1:15" ht="38.25">
      <c r="A328" s="107" t="s">
        <v>460</v>
      </c>
      <c r="B328" s="32" t="s">
        <v>76</v>
      </c>
      <c r="C328" s="32" t="s">
        <v>154</v>
      </c>
      <c r="D328" s="7" t="s">
        <v>463</v>
      </c>
      <c r="E328" s="32"/>
      <c r="F328" s="32"/>
      <c r="G328" s="33">
        <f>G329</f>
        <v>2517.1</v>
      </c>
      <c r="H328" s="33">
        <f t="shared" si="176"/>
        <v>5</v>
      </c>
      <c r="I328" s="26">
        <f t="shared" si="162"/>
        <v>0.19864129355210361</v>
      </c>
      <c r="J328" s="33">
        <f t="shared" si="176"/>
        <v>0</v>
      </c>
      <c r="K328" s="33">
        <f t="shared" si="176"/>
        <v>0</v>
      </c>
      <c r="L328" s="33">
        <f t="shared" si="176"/>
        <v>0</v>
      </c>
      <c r="M328" s="33">
        <f t="shared" si="176"/>
        <v>0</v>
      </c>
      <c r="N328" s="33">
        <f t="shared" si="176"/>
        <v>0</v>
      </c>
      <c r="O328" s="33">
        <f t="shared" si="176"/>
        <v>0</v>
      </c>
    </row>
    <row r="329" spans="1:15" ht="38.25">
      <c r="A329" s="107" t="s">
        <v>467</v>
      </c>
      <c r="B329" s="32" t="s">
        <v>76</v>
      </c>
      <c r="C329" s="32" t="s">
        <v>154</v>
      </c>
      <c r="D329" s="7" t="s">
        <v>468</v>
      </c>
      <c r="E329" s="32"/>
      <c r="F329" s="32"/>
      <c r="G329" s="33">
        <f>G330+G334</f>
        <v>2517.1</v>
      </c>
      <c r="H329" s="33">
        <f t="shared" ref="H329:O329" si="177">H330+H334</f>
        <v>5</v>
      </c>
      <c r="I329" s="26">
        <f t="shared" si="162"/>
        <v>0.19864129355210361</v>
      </c>
      <c r="J329" s="33">
        <f t="shared" si="177"/>
        <v>0</v>
      </c>
      <c r="K329" s="33">
        <f t="shared" si="177"/>
        <v>0</v>
      </c>
      <c r="L329" s="33">
        <f t="shared" si="177"/>
        <v>0</v>
      </c>
      <c r="M329" s="33">
        <f t="shared" si="177"/>
        <v>0</v>
      </c>
      <c r="N329" s="33">
        <f t="shared" si="177"/>
        <v>0</v>
      </c>
      <c r="O329" s="33">
        <f t="shared" si="177"/>
        <v>0</v>
      </c>
    </row>
    <row r="330" spans="1:15" ht="12.75" customHeight="1">
      <c r="A330" s="107" t="s">
        <v>170</v>
      </c>
      <c r="B330" s="32" t="s">
        <v>76</v>
      </c>
      <c r="C330" s="32" t="s">
        <v>154</v>
      </c>
      <c r="D330" s="7" t="s">
        <v>469</v>
      </c>
      <c r="E330" s="32"/>
      <c r="F330" s="32"/>
      <c r="G330" s="33">
        <f>G331</f>
        <v>17</v>
      </c>
      <c r="H330" s="33">
        <f t="shared" ref="H330:O332" si="178">H331</f>
        <v>5</v>
      </c>
      <c r="I330" s="26">
        <f t="shared" si="162"/>
        <v>29.411764705882355</v>
      </c>
      <c r="J330" s="33">
        <f t="shared" si="178"/>
        <v>0</v>
      </c>
      <c r="K330" s="33">
        <f t="shared" si="178"/>
        <v>0</v>
      </c>
      <c r="L330" s="33">
        <f t="shared" si="178"/>
        <v>0</v>
      </c>
      <c r="M330" s="33">
        <f t="shared" si="178"/>
        <v>0</v>
      </c>
      <c r="N330" s="33">
        <f t="shared" si="178"/>
        <v>0</v>
      </c>
      <c r="O330" s="33">
        <f t="shared" si="178"/>
        <v>0</v>
      </c>
    </row>
    <row r="331" spans="1:15" ht="38.25">
      <c r="A331" s="112" t="s">
        <v>65</v>
      </c>
      <c r="B331" s="32" t="s">
        <v>76</v>
      </c>
      <c r="C331" s="32" t="s">
        <v>154</v>
      </c>
      <c r="D331" s="7" t="s">
        <v>469</v>
      </c>
      <c r="E331" s="32" t="s">
        <v>25</v>
      </c>
      <c r="F331" s="32"/>
      <c r="G331" s="33">
        <f>G332</f>
        <v>17</v>
      </c>
      <c r="H331" s="33">
        <f t="shared" si="178"/>
        <v>5</v>
      </c>
      <c r="I331" s="26">
        <f t="shared" si="162"/>
        <v>29.411764705882355</v>
      </c>
      <c r="J331" s="33">
        <f t="shared" si="178"/>
        <v>0</v>
      </c>
      <c r="K331" s="33">
        <f t="shared" si="178"/>
        <v>0</v>
      </c>
      <c r="L331" s="33">
        <f t="shared" si="178"/>
        <v>0</v>
      </c>
      <c r="M331" s="33">
        <f t="shared" si="178"/>
        <v>0</v>
      </c>
      <c r="N331" s="33">
        <f t="shared" si="178"/>
        <v>0</v>
      </c>
      <c r="O331" s="33">
        <f t="shared" si="178"/>
        <v>0</v>
      </c>
    </row>
    <row r="332" spans="1:15" ht="36.75" customHeight="1">
      <c r="A332" s="112" t="s">
        <v>81</v>
      </c>
      <c r="B332" s="32" t="s">
        <v>76</v>
      </c>
      <c r="C332" s="32" t="s">
        <v>154</v>
      </c>
      <c r="D332" s="7" t="s">
        <v>469</v>
      </c>
      <c r="E332" s="32" t="s">
        <v>27</v>
      </c>
      <c r="F332" s="32"/>
      <c r="G332" s="33">
        <f>G333</f>
        <v>17</v>
      </c>
      <c r="H332" s="33">
        <f t="shared" si="178"/>
        <v>5</v>
      </c>
      <c r="I332" s="26">
        <f t="shared" si="162"/>
        <v>29.411764705882355</v>
      </c>
      <c r="J332" s="33">
        <f t="shared" si="178"/>
        <v>0</v>
      </c>
      <c r="K332" s="33">
        <f t="shared" si="178"/>
        <v>0</v>
      </c>
      <c r="L332" s="33">
        <f t="shared" si="178"/>
        <v>0</v>
      </c>
      <c r="M332" s="33">
        <f t="shared" si="178"/>
        <v>0</v>
      </c>
      <c r="N332" s="33">
        <f t="shared" si="178"/>
        <v>0</v>
      </c>
      <c r="O332" s="33">
        <f t="shared" si="178"/>
        <v>0</v>
      </c>
    </row>
    <row r="333" spans="1:15" ht="12.75" customHeight="1">
      <c r="A333" s="10" t="s">
        <v>8</v>
      </c>
      <c r="B333" s="32" t="s">
        <v>76</v>
      </c>
      <c r="C333" s="32" t="s">
        <v>154</v>
      </c>
      <c r="D333" s="7" t="s">
        <v>469</v>
      </c>
      <c r="E333" s="32" t="s">
        <v>27</v>
      </c>
      <c r="F333" s="32" t="s">
        <v>9</v>
      </c>
      <c r="G333" s="33">
        <v>17</v>
      </c>
      <c r="H333" s="114">
        <v>5</v>
      </c>
      <c r="I333" s="26">
        <f t="shared" si="162"/>
        <v>29.411764705882355</v>
      </c>
      <c r="J333" s="33"/>
      <c r="K333" s="33"/>
      <c r="L333" s="26">
        <f>J333+K333</f>
        <v>0</v>
      </c>
      <c r="M333" s="33"/>
      <c r="N333" s="33"/>
      <c r="O333" s="26">
        <f>M333+N333</f>
        <v>0</v>
      </c>
    </row>
    <row r="334" spans="1:15" ht="15" customHeight="1">
      <c r="A334" s="10" t="s">
        <v>444</v>
      </c>
      <c r="B334" s="32" t="s">
        <v>76</v>
      </c>
      <c r="C334" s="32" t="s">
        <v>154</v>
      </c>
      <c r="D334" s="7" t="s">
        <v>470</v>
      </c>
      <c r="E334" s="32"/>
      <c r="F334" s="32"/>
      <c r="G334" s="33">
        <f>G335</f>
        <v>2500.1</v>
      </c>
      <c r="H334" s="33">
        <f t="shared" ref="H334:O335" si="179">H335</f>
        <v>0</v>
      </c>
      <c r="I334" s="26">
        <f t="shared" si="162"/>
        <v>0</v>
      </c>
      <c r="J334" s="33">
        <f t="shared" si="179"/>
        <v>0</v>
      </c>
      <c r="K334" s="33">
        <f t="shared" si="179"/>
        <v>0</v>
      </c>
      <c r="L334" s="33">
        <f t="shared" si="179"/>
        <v>0</v>
      </c>
      <c r="M334" s="33">
        <f t="shared" si="179"/>
        <v>0</v>
      </c>
      <c r="N334" s="33">
        <f t="shared" si="179"/>
        <v>0</v>
      </c>
      <c r="O334" s="33">
        <f t="shared" si="179"/>
        <v>0</v>
      </c>
    </row>
    <row r="335" spans="1:15" ht="38.25">
      <c r="A335" s="112" t="s">
        <v>65</v>
      </c>
      <c r="B335" s="32" t="s">
        <v>76</v>
      </c>
      <c r="C335" s="32" t="s">
        <v>154</v>
      </c>
      <c r="D335" s="7" t="s">
        <v>470</v>
      </c>
      <c r="E335" s="32" t="s">
        <v>25</v>
      </c>
      <c r="F335" s="32"/>
      <c r="G335" s="33">
        <f>G336</f>
        <v>2500.1</v>
      </c>
      <c r="H335" s="33">
        <f t="shared" si="179"/>
        <v>0</v>
      </c>
      <c r="I335" s="26">
        <f t="shared" si="162"/>
        <v>0</v>
      </c>
      <c r="J335" s="33">
        <f t="shared" si="179"/>
        <v>0</v>
      </c>
      <c r="K335" s="33">
        <f t="shared" si="179"/>
        <v>0</v>
      </c>
      <c r="L335" s="33">
        <f t="shared" si="179"/>
        <v>0</v>
      </c>
      <c r="M335" s="33">
        <f t="shared" si="179"/>
        <v>0</v>
      </c>
      <c r="N335" s="33">
        <f t="shared" si="179"/>
        <v>0</v>
      </c>
      <c r="O335" s="33">
        <f t="shared" si="179"/>
        <v>0</v>
      </c>
    </row>
    <row r="336" spans="1:15" ht="38.25">
      <c r="A336" s="112" t="s">
        <v>81</v>
      </c>
      <c r="B336" s="32" t="s">
        <v>76</v>
      </c>
      <c r="C336" s="32" t="s">
        <v>154</v>
      </c>
      <c r="D336" s="7" t="s">
        <v>470</v>
      </c>
      <c r="E336" s="32" t="s">
        <v>27</v>
      </c>
      <c r="F336" s="32"/>
      <c r="G336" s="33">
        <f>G337+G338+G339+G340</f>
        <v>2500.1</v>
      </c>
      <c r="H336" s="33">
        <f t="shared" ref="H336:O336" si="180">H337+H338+H339+H340</f>
        <v>0</v>
      </c>
      <c r="I336" s="26">
        <f t="shared" si="162"/>
        <v>0</v>
      </c>
      <c r="J336" s="33">
        <f t="shared" si="180"/>
        <v>0</v>
      </c>
      <c r="K336" s="33">
        <f t="shared" si="180"/>
        <v>0</v>
      </c>
      <c r="L336" s="33">
        <f t="shared" si="180"/>
        <v>0</v>
      </c>
      <c r="M336" s="33">
        <f t="shared" si="180"/>
        <v>0</v>
      </c>
      <c r="N336" s="33">
        <f t="shared" si="180"/>
        <v>0</v>
      </c>
      <c r="O336" s="33">
        <f t="shared" si="180"/>
        <v>0</v>
      </c>
    </row>
    <row r="337" spans="1:15">
      <c r="A337" s="10" t="s">
        <v>8</v>
      </c>
      <c r="B337" s="32" t="s">
        <v>76</v>
      </c>
      <c r="C337" s="32" t="s">
        <v>154</v>
      </c>
      <c r="D337" s="7" t="s">
        <v>470</v>
      </c>
      <c r="E337" s="32" t="s">
        <v>27</v>
      </c>
      <c r="F337" s="32" t="s">
        <v>9</v>
      </c>
      <c r="G337" s="33">
        <v>125</v>
      </c>
      <c r="H337" s="33">
        <v>0</v>
      </c>
      <c r="I337" s="26">
        <f t="shared" si="162"/>
        <v>0</v>
      </c>
      <c r="J337" s="33"/>
      <c r="K337" s="33"/>
      <c r="L337" s="26">
        <f>J337+K337</f>
        <v>0</v>
      </c>
      <c r="M337" s="33"/>
      <c r="N337" s="33"/>
      <c r="O337" s="26">
        <f>M337+N337</f>
        <v>0</v>
      </c>
    </row>
    <row r="338" spans="1:15">
      <c r="A338" s="10" t="s">
        <v>10</v>
      </c>
      <c r="B338" s="32" t="s">
        <v>76</v>
      </c>
      <c r="C338" s="32" t="s">
        <v>154</v>
      </c>
      <c r="D338" s="7" t="s">
        <v>470</v>
      </c>
      <c r="E338" s="32" t="s">
        <v>27</v>
      </c>
      <c r="F338" s="32" t="s">
        <v>11</v>
      </c>
      <c r="G338" s="33">
        <v>87.5</v>
      </c>
      <c r="H338" s="33">
        <v>0</v>
      </c>
      <c r="I338" s="26">
        <f t="shared" si="162"/>
        <v>0</v>
      </c>
      <c r="J338" s="33"/>
      <c r="K338" s="33"/>
      <c r="L338" s="26">
        <f t="shared" ref="L338:L345" si="181">J338+K338</f>
        <v>0</v>
      </c>
      <c r="M338" s="33"/>
      <c r="N338" s="33"/>
      <c r="O338" s="26">
        <f t="shared" ref="O338:O345" si="182">M338+N338</f>
        <v>0</v>
      </c>
    </row>
    <row r="339" spans="1:15">
      <c r="A339" s="10" t="s">
        <v>274</v>
      </c>
      <c r="B339" s="32" t="s">
        <v>76</v>
      </c>
      <c r="C339" s="32" t="s">
        <v>154</v>
      </c>
      <c r="D339" s="7" t="s">
        <v>470</v>
      </c>
      <c r="E339" s="32" t="s">
        <v>27</v>
      </c>
      <c r="F339" s="32" t="s">
        <v>161</v>
      </c>
      <c r="G339" s="33">
        <v>1662.6</v>
      </c>
      <c r="H339" s="33">
        <v>0</v>
      </c>
      <c r="I339" s="26">
        <f t="shared" si="162"/>
        <v>0</v>
      </c>
      <c r="J339" s="33"/>
      <c r="K339" s="33"/>
      <c r="L339" s="26">
        <f t="shared" si="181"/>
        <v>0</v>
      </c>
      <c r="M339" s="33"/>
      <c r="N339" s="33"/>
      <c r="O339" s="26">
        <f t="shared" si="182"/>
        <v>0</v>
      </c>
    </row>
    <row r="340" spans="1:15">
      <c r="A340" s="10" t="s">
        <v>476</v>
      </c>
      <c r="B340" s="32" t="s">
        <v>76</v>
      </c>
      <c r="C340" s="32" t="s">
        <v>154</v>
      </c>
      <c r="D340" s="7" t="s">
        <v>470</v>
      </c>
      <c r="E340" s="32" t="s">
        <v>27</v>
      </c>
      <c r="F340" s="32" t="s">
        <v>162</v>
      </c>
      <c r="G340" s="33">
        <v>625</v>
      </c>
      <c r="H340" s="33">
        <v>0</v>
      </c>
      <c r="I340" s="26">
        <f t="shared" si="162"/>
        <v>0</v>
      </c>
      <c r="J340" s="33"/>
      <c r="K340" s="33"/>
      <c r="L340" s="26">
        <f t="shared" si="181"/>
        <v>0</v>
      </c>
      <c r="M340" s="33"/>
      <c r="N340" s="33"/>
      <c r="O340" s="26">
        <f t="shared" si="182"/>
        <v>0</v>
      </c>
    </row>
    <row r="341" spans="1:15" ht="24">
      <c r="A341" s="27" t="s">
        <v>16</v>
      </c>
      <c r="B341" s="28" t="s">
        <v>76</v>
      </c>
      <c r="C341" s="28" t="s">
        <v>154</v>
      </c>
      <c r="D341" s="25" t="s">
        <v>294</v>
      </c>
      <c r="E341" s="28"/>
      <c r="F341" s="28"/>
      <c r="G341" s="29">
        <f>G342+G346+G350+G354+G358</f>
        <v>270</v>
      </c>
      <c r="H341" s="29">
        <f t="shared" ref="H341:O341" si="183">H342+H346+H350+H354+H358</f>
        <v>0</v>
      </c>
      <c r="I341" s="26">
        <f t="shared" si="162"/>
        <v>0</v>
      </c>
      <c r="J341" s="29">
        <f t="shared" si="183"/>
        <v>270</v>
      </c>
      <c r="K341" s="29">
        <f t="shared" si="183"/>
        <v>0</v>
      </c>
      <c r="L341" s="29">
        <f t="shared" si="183"/>
        <v>270</v>
      </c>
      <c r="M341" s="29">
        <f t="shared" si="183"/>
        <v>270</v>
      </c>
      <c r="N341" s="29">
        <f t="shared" si="183"/>
        <v>0</v>
      </c>
      <c r="O341" s="29">
        <f t="shared" si="183"/>
        <v>270</v>
      </c>
    </row>
    <row r="342" spans="1:15" ht="17.25" customHeight="1">
      <c r="A342" s="10" t="s">
        <v>444</v>
      </c>
      <c r="B342" s="32" t="s">
        <v>76</v>
      </c>
      <c r="C342" s="32" t="s">
        <v>154</v>
      </c>
      <c r="D342" s="113" t="s">
        <v>445</v>
      </c>
      <c r="E342" s="32"/>
      <c r="F342" s="32"/>
      <c r="G342" s="33">
        <f t="shared" ref="G342:H344" si="184">G343</f>
        <v>0</v>
      </c>
      <c r="H342" s="33">
        <f t="shared" si="184"/>
        <v>0</v>
      </c>
      <c r="I342" s="26" t="e">
        <f t="shared" si="162"/>
        <v>#DIV/0!</v>
      </c>
      <c r="J342" s="33">
        <f t="shared" ref="J342:M344" si="185">J343</f>
        <v>0</v>
      </c>
      <c r="K342" s="33"/>
      <c r="L342" s="26">
        <f t="shared" si="181"/>
        <v>0</v>
      </c>
      <c r="M342" s="33">
        <f t="shared" si="185"/>
        <v>0</v>
      </c>
      <c r="N342" s="33"/>
      <c r="O342" s="26">
        <f t="shared" si="182"/>
        <v>0</v>
      </c>
    </row>
    <row r="343" spans="1:15" ht="38.25">
      <c r="A343" s="112" t="s">
        <v>73</v>
      </c>
      <c r="B343" s="32" t="s">
        <v>76</v>
      </c>
      <c r="C343" s="32" t="s">
        <v>154</v>
      </c>
      <c r="D343" s="113" t="s">
        <v>445</v>
      </c>
      <c r="E343" s="32" t="s">
        <v>25</v>
      </c>
      <c r="F343" s="32"/>
      <c r="G343" s="33">
        <f t="shared" si="184"/>
        <v>0</v>
      </c>
      <c r="H343" s="33">
        <f t="shared" si="184"/>
        <v>0</v>
      </c>
      <c r="I343" s="26" t="e">
        <f t="shared" si="162"/>
        <v>#DIV/0!</v>
      </c>
      <c r="J343" s="33">
        <f t="shared" si="185"/>
        <v>0</v>
      </c>
      <c r="K343" s="33"/>
      <c r="L343" s="26">
        <f t="shared" si="181"/>
        <v>0</v>
      </c>
      <c r="M343" s="33">
        <f t="shared" si="185"/>
        <v>0</v>
      </c>
      <c r="N343" s="33"/>
      <c r="O343" s="26">
        <f t="shared" si="182"/>
        <v>0</v>
      </c>
    </row>
    <row r="344" spans="1:15" ht="41.25" customHeight="1">
      <c r="A344" s="112" t="s">
        <v>66</v>
      </c>
      <c r="B344" s="32" t="s">
        <v>76</v>
      </c>
      <c r="C344" s="32" t="s">
        <v>154</v>
      </c>
      <c r="D344" s="113" t="s">
        <v>445</v>
      </c>
      <c r="E344" s="32" t="s">
        <v>27</v>
      </c>
      <c r="F344" s="32"/>
      <c r="G344" s="33">
        <f t="shared" si="184"/>
        <v>0</v>
      </c>
      <c r="H344" s="33">
        <f t="shared" si="184"/>
        <v>0</v>
      </c>
      <c r="I344" s="26" t="e">
        <f t="shared" si="162"/>
        <v>#DIV/0!</v>
      </c>
      <c r="J344" s="33">
        <f t="shared" si="185"/>
        <v>0</v>
      </c>
      <c r="K344" s="33"/>
      <c r="L344" s="26">
        <f t="shared" si="181"/>
        <v>0</v>
      </c>
      <c r="M344" s="33">
        <f t="shared" si="185"/>
        <v>0</v>
      </c>
      <c r="N344" s="33"/>
      <c r="O344" s="26">
        <f t="shared" si="182"/>
        <v>0</v>
      </c>
    </row>
    <row r="345" spans="1:15">
      <c r="A345" s="10" t="s">
        <v>408</v>
      </c>
      <c r="B345" s="32" t="s">
        <v>76</v>
      </c>
      <c r="C345" s="32" t="s">
        <v>154</v>
      </c>
      <c r="D345" s="113" t="s">
        <v>445</v>
      </c>
      <c r="E345" s="32" t="s">
        <v>27</v>
      </c>
      <c r="F345" s="32" t="s">
        <v>11</v>
      </c>
      <c r="G345" s="33"/>
      <c r="H345" s="33">
        <v>0</v>
      </c>
      <c r="I345" s="26" t="e">
        <f t="shared" si="162"/>
        <v>#DIV/0!</v>
      </c>
      <c r="J345" s="33"/>
      <c r="K345" s="33"/>
      <c r="L345" s="26">
        <f t="shared" si="181"/>
        <v>0</v>
      </c>
      <c r="M345" s="33"/>
      <c r="N345" s="33"/>
      <c r="O345" s="26">
        <f t="shared" si="182"/>
        <v>0</v>
      </c>
    </row>
    <row r="346" spans="1:15" ht="35.25" customHeight="1">
      <c r="A346" s="39" t="s">
        <v>193</v>
      </c>
      <c r="B346" s="32" t="s">
        <v>76</v>
      </c>
      <c r="C346" s="32" t="s">
        <v>154</v>
      </c>
      <c r="D346" s="64" t="s">
        <v>441</v>
      </c>
      <c r="E346" s="28"/>
      <c r="F346" s="28"/>
      <c r="G346" s="33">
        <f t="shared" ref="G346:H348" si="186">G347</f>
        <v>50</v>
      </c>
      <c r="H346" s="33">
        <f t="shared" si="186"/>
        <v>0</v>
      </c>
      <c r="I346" s="26">
        <f t="shared" si="162"/>
        <v>0</v>
      </c>
      <c r="J346" s="33">
        <f t="shared" ref="J346:M348" si="187">J347</f>
        <v>50</v>
      </c>
      <c r="K346" s="33"/>
      <c r="L346" s="26">
        <f t="shared" si="163"/>
        <v>50</v>
      </c>
      <c r="M346" s="33">
        <f t="shared" si="187"/>
        <v>50</v>
      </c>
      <c r="N346" s="33"/>
      <c r="O346" s="26">
        <f t="shared" si="164"/>
        <v>50</v>
      </c>
    </row>
    <row r="347" spans="1:15">
      <c r="A347" s="37" t="s">
        <v>55</v>
      </c>
      <c r="B347" s="32" t="s">
        <v>76</v>
      </c>
      <c r="C347" s="32" t="s">
        <v>154</v>
      </c>
      <c r="D347" s="64" t="s">
        <v>441</v>
      </c>
      <c r="E347" s="32" t="s">
        <v>56</v>
      </c>
      <c r="F347" s="32"/>
      <c r="G347" s="33">
        <f t="shared" si="186"/>
        <v>50</v>
      </c>
      <c r="H347" s="33">
        <f t="shared" si="186"/>
        <v>0</v>
      </c>
      <c r="I347" s="26">
        <f t="shared" si="162"/>
        <v>0</v>
      </c>
      <c r="J347" s="33">
        <f t="shared" si="187"/>
        <v>50</v>
      </c>
      <c r="K347" s="33"/>
      <c r="L347" s="26">
        <f t="shared" si="163"/>
        <v>50</v>
      </c>
      <c r="M347" s="33">
        <f t="shared" si="187"/>
        <v>50</v>
      </c>
      <c r="N347" s="33"/>
      <c r="O347" s="26">
        <f t="shared" si="164"/>
        <v>50</v>
      </c>
    </row>
    <row r="348" spans="1:15">
      <c r="A348" s="37" t="s">
        <v>68</v>
      </c>
      <c r="B348" s="32" t="s">
        <v>76</v>
      </c>
      <c r="C348" s="32" t="s">
        <v>154</v>
      </c>
      <c r="D348" s="64" t="s">
        <v>441</v>
      </c>
      <c r="E348" s="32" t="s">
        <v>69</v>
      </c>
      <c r="F348" s="32"/>
      <c r="G348" s="33">
        <f t="shared" si="186"/>
        <v>50</v>
      </c>
      <c r="H348" s="33">
        <f t="shared" si="186"/>
        <v>0</v>
      </c>
      <c r="I348" s="26">
        <f t="shared" si="162"/>
        <v>0</v>
      </c>
      <c r="J348" s="33">
        <f t="shared" si="187"/>
        <v>50</v>
      </c>
      <c r="K348" s="33"/>
      <c r="L348" s="26">
        <f t="shared" si="163"/>
        <v>50</v>
      </c>
      <c r="M348" s="33">
        <f t="shared" si="187"/>
        <v>50</v>
      </c>
      <c r="N348" s="33"/>
      <c r="O348" s="26">
        <f t="shared" si="164"/>
        <v>50</v>
      </c>
    </row>
    <row r="349" spans="1:15">
      <c r="A349" s="31" t="s">
        <v>8</v>
      </c>
      <c r="B349" s="32" t="s">
        <v>76</v>
      </c>
      <c r="C349" s="32" t="s">
        <v>154</v>
      </c>
      <c r="D349" s="64" t="s">
        <v>441</v>
      </c>
      <c r="E349" s="32" t="s">
        <v>69</v>
      </c>
      <c r="F349" s="32" t="s">
        <v>9</v>
      </c>
      <c r="G349" s="33">
        <v>50</v>
      </c>
      <c r="H349" s="33">
        <v>0</v>
      </c>
      <c r="I349" s="26">
        <f t="shared" si="162"/>
        <v>0</v>
      </c>
      <c r="J349" s="33">
        <v>50</v>
      </c>
      <c r="K349" s="33"/>
      <c r="L349" s="26">
        <f t="shared" si="163"/>
        <v>50</v>
      </c>
      <c r="M349" s="35">
        <v>50</v>
      </c>
      <c r="N349" s="33"/>
      <c r="O349" s="26">
        <f t="shared" si="164"/>
        <v>50</v>
      </c>
    </row>
    <row r="350" spans="1:15" ht="113.25" customHeight="1">
      <c r="A350" s="20" t="s">
        <v>249</v>
      </c>
      <c r="B350" s="32" t="s">
        <v>76</v>
      </c>
      <c r="C350" s="32" t="s">
        <v>154</v>
      </c>
      <c r="D350" s="64" t="s">
        <v>337</v>
      </c>
      <c r="E350" s="32"/>
      <c r="F350" s="32"/>
      <c r="G350" s="33">
        <f t="shared" ref="G350:H352" si="188">G351</f>
        <v>70</v>
      </c>
      <c r="H350" s="33">
        <f t="shared" si="188"/>
        <v>0</v>
      </c>
      <c r="I350" s="26">
        <f t="shared" si="162"/>
        <v>0</v>
      </c>
      <c r="J350" s="33">
        <f t="shared" ref="J350:M352" si="189">J351</f>
        <v>70</v>
      </c>
      <c r="K350" s="33"/>
      <c r="L350" s="26">
        <f t="shared" si="163"/>
        <v>70</v>
      </c>
      <c r="M350" s="33">
        <f t="shared" si="189"/>
        <v>70</v>
      </c>
      <c r="N350" s="33"/>
      <c r="O350" s="26">
        <f t="shared" si="164"/>
        <v>70</v>
      </c>
    </row>
    <row r="351" spans="1:15">
      <c r="A351" s="37" t="s">
        <v>55</v>
      </c>
      <c r="B351" s="32" t="s">
        <v>76</v>
      </c>
      <c r="C351" s="32" t="s">
        <v>154</v>
      </c>
      <c r="D351" s="21" t="s">
        <v>337</v>
      </c>
      <c r="E351" s="32" t="s">
        <v>56</v>
      </c>
      <c r="F351" s="32"/>
      <c r="G351" s="33">
        <f t="shared" si="188"/>
        <v>70</v>
      </c>
      <c r="H351" s="33">
        <f t="shared" si="188"/>
        <v>0</v>
      </c>
      <c r="I351" s="26">
        <f t="shared" si="162"/>
        <v>0</v>
      </c>
      <c r="J351" s="33">
        <f t="shared" si="189"/>
        <v>70</v>
      </c>
      <c r="K351" s="33"/>
      <c r="L351" s="26">
        <f t="shared" si="163"/>
        <v>70</v>
      </c>
      <c r="M351" s="33">
        <f t="shared" si="189"/>
        <v>70</v>
      </c>
      <c r="N351" s="33"/>
      <c r="O351" s="26">
        <f t="shared" si="164"/>
        <v>70</v>
      </c>
    </row>
    <row r="352" spans="1:15">
      <c r="A352" s="37" t="s">
        <v>68</v>
      </c>
      <c r="B352" s="32" t="s">
        <v>76</v>
      </c>
      <c r="C352" s="32" t="s">
        <v>154</v>
      </c>
      <c r="D352" s="21" t="s">
        <v>337</v>
      </c>
      <c r="E352" s="32" t="s">
        <v>69</v>
      </c>
      <c r="F352" s="32"/>
      <c r="G352" s="33">
        <f t="shared" si="188"/>
        <v>70</v>
      </c>
      <c r="H352" s="33">
        <f t="shared" si="188"/>
        <v>0</v>
      </c>
      <c r="I352" s="26">
        <f t="shared" si="162"/>
        <v>0</v>
      </c>
      <c r="J352" s="33">
        <f t="shared" si="189"/>
        <v>70</v>
      </c>
      <c r="K352" s="33"/>
      <c r="L352" s="26">
        <f t="shared" si="163"/>
        <v>70</v>
      </c>
      <c r="M352" s="33">
        <f t="shared" si="189"/>
        <v>70</v>
      </c>
      <c r="N352" s="33"/>
      <c r="O352" s="26">
        <f t="shared" si="164"/>
        <v>70</v>
      </c>
    </row>
    <row r="353" spans="1:22">
      <c r="A353" s="31" t="s">
        <v>8</v>
      </c>
      <c r="B353" s="32" t="s">
        <v>76</v>
      </c>
      <c r="C353" s="32" t="s">
        <v>154</v>
      </c>
      <c r="D353" s="21" t="s">
        <v>337</v>
      </c>
      <c r="E353" s="32" t="s">
        <v>69</v>
      </c>
      <c r="F353" s="32" t="s">
        <v>9</v>
      </c>
      <c r="G353" s="33">
        <v>70</v>
      </c>
      <c r="H353" s="33">
        <v>0</v>
      </c>
      <c r="I353" s="26">
        <f t="shared" si="162"/>
        <v>0</v>
      </c>
      <c r="J353" s="33">
        <v>70</v>
      </c>
      <c r="K353" s="33"/>
      <c r="L353" s="26">
        <f t="shared" si="163"/>
        <v>70</v>
      </c>
      <c r="M353" s="35">
        <v>70</v>
      </c>
      <c r="N353" s="33"/>
      <c r="O353" s="26">
        <f t="shared" si="164"/>
        <v>70</v>
      </c>
    </row>
    <row r="354" spans="1:22" ht="62.25" customHeight="1">
      <c r="A354" s="20" t="s">
        <v>275</v>
      </c>
      <c r="B354" s="32"/>
      <c r="C354" s="32"/>
      <c r="D354" s="64"/>
      <c r="E354" s="32"/>
      <c r="F354" s="32"/>
      <c r="G354" s="33">
        <f t="shared" ref="G354:H356" si="190">G355</f>
        <v>100</v>
      </c>
      <c r="H354" s="33">
        <f t="shared" si="190"/>
        <v>0</v>
      </c>
      <c r="I354" s="26">
        <f t="shared" si="162"/>
        <v>0</v>
      </c>
      <c r="J354" s="33">
        <f t="shared" ref="J354:M356" si="191">J355</f>
        <v>100</v>
      </c>
      <c r="K354" s="33"/>
      <c r="L354" s="26">
        <f t="shared" si="163"/>
        <v>100</v>
      </c>
      <c r="M354" s="33">
        <f t="shared" si="191"/>
        <v>100</v>
      </c>
      <c r="N354" s="33"/>
      <c r="O354" s="26">
        <f t="shared" si="164"/>
        <v>100</v>
      </c>
    </row>
    <row r="355" spans="1:22">
      <c r="A355" s="37" t="s">
        <v>55</v>
      </c>
      <c r="B355" s="32" t="s">
        <v>76</v>
      </c>
      <c r="C355" s="32" t="s">
        <v>154</v>
      </c>
      <c r="D355" s="21" t="s">
        <v>338</v>
      </c>
      <c r="E355" s="32" t="s">
        <v>56</v>
      </c>
      <c r="F355" s="32"/>
      <c r="G355" s="33">
        <f t="shared" si="190"/>
        <v>100</v>
      </c>
      <c r="H355" s="33">
        <f t="shared" si="190"/>
        <v>0</v>
      </c>
      <c r="I355" s="26">
        <f>H355/G355*100</f>
        <v>0</v>
      </c>
      <c r="J355" s="33">
        <f t="shared" si="191"/>
        <v>100</v>
      </c>
      <c r="K355" s="33"/>
      <c r="L355" s="26">
        <f t="shared" si="163"/>
        <v>100</v>
      </c>
      <c r="M355" s="33">
        <f t="shared" si="191"/>
        <v>100</v>
      </c>
      <c r="N355" s="33"/>
      <c r="O355" s="26">
        <f t="shared" si="164"/>
        <v>100</v>
      </c>
    </row>
    <row r="356" spans="1:22">
      <c r="A356" s="37" t="s">
        <v>68</v>
      </c>
      <c r="B356" s="32" t="s">
        <v>76</v>
      </c>
      <c r="C356" s="32" t="s">
        <v>154</v>
      </c>
      <c r="D356" s="21" t="s">
        <v>338</v>
      </c>
      <c r="E356" s="32" t="s">
        <v>69</v>
      </c>
      <c r="F356" s="32"/>
      <c r="G356" s="33">
        <f t="shared" si="190"/>
        <v>100</v>
      </c>
      <c r="H356" s="33">
        <f t="shared" si="190"/>
        <v>0</v>
      </c>
      <c r="I356" s="26">
        <f t="shared" si="162"/>
        <v>0</v>
      </c>
      <c r="J356" s="33">
        <f t="shared" si="191"/>
        <v>100</v>
      </c>
      <c r="K356" s="33"/>
      <c r="L356" s="26">
        <f t="shared" si="163"/>
        <v>100</v>
      </c>
      <c r="M356" s="33">
        <f t="shared" si="191"/>
        <v>100</v>
      </c>
      <c r="N356" s="33"/>
      <c r="O356" s="26">
        <f t="shared" si="164"/>
        <v>100</v>
      </c>
    </row>
    <row r="357" spans="1:22">
      <c r="A357" s="31" t="s">
        <v>8</v>
      </c>
      <c r="B357" s="32" t="s">
        <v>76</v>
      </c>
      <c r="C357" s="32" t="s">
        <v>154</v>
      </c>
      <c r="D357" s="21" t="s">
        <v>338</v>
      </c>
      <c r="E357" s="32" t="s">
        <v>69</v>
      </c>
      <c r="F357" s="32" t="s">
        <v>9</v>
      </c>
      <c r="G357" s="33">
        <v>100</v>
      </c>
      <c r="H357" s="33"/>
      <c r="I357" s="26">
        <f t="shared" si="162"/>
        <v>0</v>
      </c>
      <c r="J357" s="33">
        <v>100</v>
      </c>
      <c r="K357" s="33"/>
      <c r="L357" s="26">
        <f t="shared" si="163"/>
        <v>100</v>
      </c>
      <c r="M357" s="35">
        <v>100</v>
      </c>
      <c r="N357" s="33"/>
      <c r="O357" s="26">
        <f t="shared" si="164"/>
        <v>100</v>
      </c>
    </row>
    <row r="358" spans="1:22" ht="99" customHeight="1">
      <c r="A358" s="20" t="s">
        <v>250</v>
      </c>
      <c r="B358" s="32" t="s">
        <v>76</v>
      </c>
      <c r="C358" s="32" t="s">
        <v>154</v>
      </c>
      <c r="D358" s="64" t="s">
        <v>336</v>
      </c>
      <c r="E358" s="32"/>
      <c r="F358" s="32"/>
      <c r="G358" s="33">
        <f t="shared" ref="G358:H360" si="192">G359</f>
        <v>50</v>
      </c>
      <c r="H358" s="33">
        <f t="shared" si="192"/>
        <v>0</v>
      </c>
      <c r="I358" s="26">
        <f t="shared" si="162"/>
        <v>0</v>
      </c>
      <c r="J358" s="33">
        <f t="shared" ref="J358:M360" si="193">J359</f>
        <v>50</v>
      </c>
      <c r="K358" s="33"/>
      <c r="L358" s="26">
        <f t="shared" si="163"/>
        <v>50</v>
      </c>
      <c r="M358" s="33">
        <f t="shared" si="193"/>
        <v>50</v>
      </c>
      <c r="N358" s="33"/>
      <c r="O358" s="26">
        <f t="shared" si="164"/>
        <v>50</v>
      </c>
    </row>
    <row r="359" spans="1:22">
      <c r="A359" s="37" t="s">
        <v>55</v>
      </c>
      <c r="B359" s="32" t="s">
        <v>76</v>
      </c>
      <c r="C359" s="32" t="s">
        <v>154</v>
      </c>
      <c r="D359" s="64" t="s">
        <v>336</v>
      </c>
      <c r="E359" s="32" t="s">
        <v>56</v>
      </c>
      <c r="F359" s="32"/>
      <c r="G359" s="33">
        <f t="shared" si="192"/>
        <v>50</v>
      </c>
      <c r="H359" s="33">
        <f t="shared" si="192"/>
        <v>0</v>
      </c>
      <c r="I359" s="26">
        <f t="shared" si="162"/>
        <v>0</v>
      </c>
      <c r="J359" s="33">
        <f t="shared" si="193"/>
        <v>50</v>
      </c>
      <c r="K359" s="33"/>
      <c r="L359" s="26">
        <f t="shared" si="163"/>
        <v>50</v>
      </c>
      <c r="M359" s="33">
        <f t="shared" si="193"/>
        <v>50</v>
      </c>
      <c r="N359" s="33"/>
      <c r="O359" s="26">
        <f t="shared" si="164"/>
        <v>50</v>
      </c>
    </row>
    <row r="360" spans="1:22">
      <c r="A360" s="37" t="s">
        <v>68</v>
      </c>
      <c r="B360" s="32" t="s">
        <v>76</v>
      </c>
      <c r="C360" s="32" t="s">
        <v>154</v>
      </c>
      <c r="D360" s="64" t="s">
        <v>336</v>
      </c>
      <c r="E360" s="32" t="s">
        <v>69</v>
      </c>
      <c r="F360" s="32"/>
      <c r="G360" s="33">
        <f t="shared" si="192"/>
        <v>50</v>
      </c>
      <c r="H360" s="33">
        <f t="shared" si="192"/>
        <v>0</v>
      </c>
      <c r="I360" s="26">
        <f t="shared" si="162"/>
        <v>0</v>
      </c>
      <c r="J360" s="33">
        <f t="shared" si="193"/>
        <v>50</v>
      </c>
      <c r="K360" s="33"/>
      <c r="L360" s="26">
        <f t="shared" si="163"/>
        <v>50</v>
      </c>
      <c r="M360" s="33">
        <f t="shared" si="193"/>
        <v>50</v>
      </c>
      <c r="N360" s="33"/>
      <c r="O360" s="26">
        <f t="shared" si="164"/>
        <v>50</v>
      </c>
    </row>
    <row r="361" spans="1:22">
      <c r="A361" s="31" t="s">
        <v>8</v>
      </c>
      <c r="B361" s="32" t="s">
        <v>76</v>
      </c>
      <c r="C361" s="32" t="s">
        <v>154</v>
      </c>
      <c r="D361" s="64" t="s">
        <v>336</v>
      </c>
      <c r="E361" s="32" t="s">
        <v>69</v>
      </c>
      <c r="F361" s="32" t="s">
        <v>9</v>
      </c>
      <c r="G361" s="33">
        <v>50</v>
      </c>
      <c r="H361" s="33">
        <v>0</v>
      </c>
      <c r="I361" s="26">
        <f t="shared" si="162"/>
        <v>0</v>
      </c>
      <c r="J361" s="33">
        <v>50</v>
      </c>
      <c r="K361" s="33"/>
      <c r="L361" s="26">
        <f t="shared" si="163"/>
        <v>50</v>
      </c>
      <c r="M361" s="35">
        <v>50</v>
      </c>
      <c r="N361" s="33"/>
      <c r="O361" s="26">
        <f t="shared" si="164"/>
        <v>50</v>
      </c>
    </row>
    <row r="362" spans="1:22" ht="60">
      <c r="A362" s="67" t="s">
        <v>289</v>
      </c>
      <c r="B362" s="6" t="s">
        <v>76</v>
      </c>
      <c r="C362" s="6" t="s">
        <v>154</v>
      </c>
      <c r="D362" s="62" t="s">
        <v>339</v>
      </c>
      <c r="E362" s="6"/>
      <c r="F362" s="6"/>
      <c r="G362" s="33">
        <f t="shared" ref="G362:H364" si="194">G363</f>
        <v>745.9</v>
      </c>
      <c r="H362" s="33">
        <f t="shared" si="194"/>
        <v>0</v>
      </c>
      <c r="I362" s="26">
        <f t="shared" si="162"/>
        <v>0</v>
      </c>
      <c r="J362" s="33">
        <f t="shared" ref="J362:M364" si="195">J363</f>
        <v>350</v>
      </c>
      <c r="K362" s="33"/>
      <c r="L362" s="26">
        <f t="shared" si="163"/>
        <v>350</v>
      </c>
      <c r="M362" s="33">
        <f t="shared" si="195"/>
        <v>0</v>
      </c>
      <c r="N362" s="33"/>
      <c r="O362" s="26">
        <f t="shared" si="164"/>
        <v>0</v>
      </c>
    </row>
    <row r="363" spans="1:22" ht="27" customHeight="1">
      <c r="A363" s="38" t="s">
        <v>73</v>
      </c>
      <c r="B363" s="7" t="s">
        <v>76</v>
      </c>
      <c r="C363" s="7" t="s">
        <v>154</v>
      </c>
      <c r="D363" s="64" t="s">
        <v>340</v>
      </c>
      <c r="E363" s="7" t="s">
        <v>25</v>
      </c>
      <c r="F363" s="7"/>
      <c r="G363" s="33">
        <f t="shared" si="194"/>
        <v>745.9</v>
      </c>
      <c r="H363" s="33">
        <f t="shared" si="194"/>
        <v>0</v>
      </c>
      <c r="I363" s="26">
        <f t="shared" si="162"/>
        <v>0</v>
      </c>
      <c r="J363" s="33">
        <f t="shared" si="195"/>
        <v>350</v>
      </c>
      <c r="K363" s="33"/>
      <c r="L363" s="26">
        <f t="shared" si="163"/>
        <v>350</v>
      </c>
      <c r="M363" s="33">
        <f t="shared" si="195"/>
        <v>0</v>
      </c>
      <c r="N363" s="33"/>
      <c r="O363" s="26">
        <f t="shared" si="164"/>
        <v>0</v>
      </c>
    </row>
    <row r="364" spans="1:22" ht="24.75" customHeight="1">
      <c r="A364" s="38" t="s">
        <v>66</v>
      </c>
      <c r="B364" s="7" t="s">
        <v>76</v>
      </c>
      <c r="C364" s="7" t="s">
        <v>154</v>
      </c>
      <c r="D364" s="64" t="s">
        <v>340</v>
      </c>
      <c r="E364" s="7" t="s">
        <v>27</v>
      </c>
      <c r="F364" s="7"/>
      <c r="G364" s="33">
        <f t="shared" si="194"/>
        <v>745.9</v>
      </c>
      <c r="H364" s="33">
        <f t="shared" si="194"/>
        <v>0</v>
      </c>
      <c r="I364" s="26">
        <f t="shared" si="162"/>
        <v>0</v>
      </c>
      <c r="J364" s="33">
        <f t="shared" si="195"/>
        <v>350</v>
      </c>
      <c r="K364" s="33"/>
      <c r="L364" s="26">
        <f t="shared" si="163"/>
        <v>350</v>
      </c>
      <c r="M364" s="33">
        <f t="shared" si="195"/>
        <v>0</v>
      </c>
      <c r="N364" s="33"/>
      <c r="O364" s="26">
        <f t="shared" si="164"/>
        <v>0</v>
      </c>
    </row>
    <row r="365" spans="1:22">
      <c r="A365" s="31" t="s">
        <v>8</v>
      </c>
      <c r="B365" s="7" t="s">
        <v>76</v>
      </c>
      <c r="C365" s="7" t="s">
        <v>154</v>
      </c>
      <c r="D365" s="64" t="s">
        <v>340</v>
      </c>
      <c r="E365" s="7" t="s">
        <v>27</v>
      </c>
      <c r="F365" s="7" t="s">
        <v>9</v>
      </c>
      <c r="G365" s="33">
        <v>745.9</v>
      </c>
      <c r="H365" s="33">
        <v>0</v>
      </c>
      <c r="I365" s="26">
        <f t="shared" ref="I365:I413" si="196">H365/G365*100</f>
        <v>0</v>
      </c>
      <c r="J365" s="16">
        <v>350</v>
      </c>
      <c r="K365" s="16"/>
      <c r="L365" s="26">
        <f t="shared" si="163"/>
        <v>350</v>
      </c>
      <c r="M365" s="35"/>
      <c r="N365" s="16"/>
      <c r="O365" s="26">
        <f t="shared" si="164"/>
        <v>0</v>
      </c>
    </row>
    <row r="366" spans="1:22">
      <c r="A366" s="27" t="s">
        <v>85</v>
      </c>
      <c r="B366" s="28" t="s">
        <v>86</v>
      </c>
      <c r="C366" s="28"/>
      <c r="D366" s="28"/>
      <c r="E366" s="28"/>
      <c r="F366" s="28"/>
      <c r="G366" s="29">
        <f>G367+G368+G369</f>
        <v>122500.9</v>
      </c>
      <c r="H366" s="29">
        <f>H367+H368+H369</f>
        <v>35124.15</v>
      </c>
      <c r="I366" s="26">
        <f t="shared" si="196"/>
        <v>28.672564854625559</v>
      </c>
      <c r="J366" s="29">
        <f t="shared" ref="J366:O366" si="197">J367+J368+J369</f>
        <v>86359.7</v>
      </c>
      <c r="K366" s="29">
        <f t="shared" si="197"/>
        <v>-51.1</v>
      </c>
      <c r="L366" s="29">
        <f t="shared" si="197"/>
        <v>86308.6</v>
      </c>
      <c r="M366" s="29">
        <f t="shared" si="197"/>
        <v>93007.3</v>
      </c>
      <c r="N366" s="29">
        <f t="shared" si="197"/>
        <v>-51.1</v>
      </c>
      <c r="O366" s="29">
        <f t="shared" si="197"/>
        <v>92956.200000000012</v>
      </c>
      <c r="P366" s="104">
        <f>G370+G398+G459+G478+G521</f>
        <v>122500.90000000001</v>
      </c>
      <c r="Q366" s="104" t="e">
        <f>J370+J398+J459+J478+J521</f>
        <v>#REF!</v>
      </c>
      <c r="R366" s="104" t="e">
        <f>O370+O398+O459+O478+O521</f>
        <v>#REF!</v>
      </c>
      <c r="S366" s="104">
        <f>G370+G398+G459+G478+G521</f>
        <v>122500.90000000001</v>
      </c>
      <c r="V366" s="104">
        <f>G370+G398+G459+G478+G521</f>
        <v>122500.90000000001</v>
      </c>
    </row>
    <row r="367" spans="1:22">
      <c r="A367" s="27" t="s">
        <v>8</v>
      </c>
      <c r="B367" s="28" t="s">
        <v>86</v>
      </c>
      <c r="C367" s="28"/>
      <c r="D367" s="28"/>
      <c r="E367" s="28"/>
      <c r="F367" s="28" t="s">
        <v>9</v>
      </c>
      <c r="G367" s="29">
        <f>G385++G389+G393+G397+G409+G414+G418+G422+G426+G434+G438+G452+G466+G473+G486+G495+G502+G508+G514+G520+G526+G530+G457</f>
        <v>49091.3</v>
      </c>
      <c r="H367" s="29">
        <f>H385++H389+H393+H397+H409+H414+H418+H422+H426+H434+H438+H452+H466+H473+H486+H495+H502+H508+H514+H520+H526+H530+H457</f>
        <v>12875.15</v>
      </c>
      <c r="I367" s="26">
        <f t="shared" si="196"/>
        <v>26.226948563187364</v>
      </c>
      <c r="J367" s="29">
        <f t="shared" ref="J367:O367" si="198">J385++J389+J393+J397+J409+J414+J418+J422+J426+J434+J438+J452+J466+J473+J486+J495+J502+J508+J514+J520+J526+J530+J457</f>
        <v>51258.1</v>
      </c>
      <c r="K367" s="29">
        <f t="shared" si="198"/>
        <v>0</v>
      </c>
      <c r="L367" s="29">
        <f t="shared" si="198"/>
        <v>51258.1</v>
      </c>
      <c r="M367" s="29">
        <f t="shared" si="198"/>
        <v>52691.200000000004</v>
      </c>
      <c r="N367" s="29">
        <f t="shared" si="198"/>
        <v>0</v>
      </c>
      <c r="O367" s="29">
        <f t="shared" si="198"/>
        <v>52691.200000000004</v>
      </c>
    </row>
    <row r="368" spans="1:22">
      <c r="A368" s="27" t="s">
        <v>10</v>
      </c>
      <c r="B368" s="28" t="s">
        <v>86</v>
      </c>
      <c r="C368" s="28"/>
      <c r="D368" s="28"/>
      <c r="E368" s="28"/>
      <c r="F368" s="28" t="s">
        <v>11</v>
      </c>
      <c r="G368" s="29">
        <f>G377+G430+G442+G445+G490+G381+G405+G477+G458</f>
        <v>73409.599999999991</v>
      </c>
      <c r="H368" s="29">
        <f>H377+H430+H442+H445+H490+H381+H405+H477</f>
        <v>22249</v>
      </c>
      <c r="I368" s="26">
        <f t="shared" si="196"/>
        <v>30.308025108432691</v>
      </c>
      <c r="J368" s="29">
        <f>J377+J430+J442+J445+J490+J381+J405+J477</f>
        <v>35101.599999999999</v>
      </c>
      <c r="K368" s="29">
        <f>K377+K430+K442+K445+K490+K381+K405+K477</f>
        <v>-51.1</v>
      </c>
      <c r="L368" s="26">
        <f t="shared" si="163"/>
        <v>35050.5</v>
      </c>
      <c r="M368" s="29">
        <f>M377+M430+M442+M445+M490+M381+M405+M477</f>
        <v>40316.1</v>
      </c>
      <c r="N368" s="29">
        <f>N377+N430+N442+N445+N490+N381+N405+N477</f>
        <v>-51.1</v>
      </c>
      <c r="O368" s="26">
        <f t="shared" si="164"/>
        <v>40265</v>
      </c>
    </row>
    <row r="369" spans="1:15">
      <c r="A369" s="27" t="s">
        <v>274</v>
      </c>
      <c r="B369" s="28" t="s">
        <v>86</v>
      </c>
      <c r="C369" s="28"/>
      <c r="D369" s="28"/>
      <c r="E369" s="28"/>
      <c r="F369" s="28" t="s">
        <v>161</v>
      </c>
      <c r="G369" s="29"/>
      <c r="H369" s="29"/>
      <c r="I369" s="26" t="e">
        <f t="shared" si="196"/>
        <v>#DIV/0!</v>
      </c>
      <c r="J369" s="29"/>
      <c r="K369" s="29"/>
      <c r="L369" s="26">
        <f t="shared" si="163"/>
        <v>0</v>
      </c>
      <c r="M369" s="29"/>
      <c r="N369" s="29"/>
      <c r="O369" s="26">
        <f t="shared" si="164"/>
        <v>0</v>
      </c>
    </row>
    <row r="370" spans="1:15">
      <c r="A370" s="27" t="s">
        <v>87</v>
      </c>
      <c r="B370" s="28" t="s">
        <v>86</v>
      </c>
      <c r="C370" s="28" t="s">
        <v>88</v>
      </c>
      <c r="D370" s="28"/>
      <c r="E370" s="28"/>
      <c r="F370" s="28"/>
      <c r="G370" s="29">
        <f t="shared" ref="G370:H372" si="199">G371</f>
        <v>8363.7999999999993</v>
      </c>
      <c r="H370" s="29">
        <f t="shared" si="199"/>
        <v>2587.0499999999997</v>
      </c>
      <c r="I370" s="26">
        <f t="shared" si="196"/>
        <v>30.931514383414239</v>
      </c>
      <c r="J370" s="29">
        <f t="shared" ref="J370:M372" si="200">J371</f>
        <v>5974.5</v>
      </c>
      <c r="K370" s="29"/>
      <c r="L370" s="26">
        <f t="shared" si="163"/>
        <v>5974.5</v>
      </c>
      <c r="M370" s="29">
        <f t="shared" si="200"/>
        <v>7060.7000000000007</v>
      </c>
      <c r="N370" s="29"/>
      <c r="O370" s="26">
        <f t="shared" si="164"/>
        <v>7060.7000000000007</v>
      </c>
    </row>
    <row r="371" spans="1:15" ht="27" customHeight="1">
      <c r="A371" s="27" t="s">
        <v>341</v>
      </c>
      <c r="B371" s="28" t="s">
        <v>86</v>
      </c>
      <c r="C371" s="28" t="s">
        <v>88</v>
      </c>
      <c r="D371" s="28" t="s">
        <v>343</v>
      </c>
      <c r="E371" s="28"/>
      <c r="F371" s="28"/>
      <c r="G371" s="33">
        <f t="shared" si="199"/>
        <v>8363.7999999999993</v>
      </c>
      <c r="H371" s="33">
        <f t="shared" si="199"/>
        <v>2587.0499999999997</v>
      </c>
      <c r="I371" s="26">
        <f t="shared" si="196"/>
        <v>30.931514383414239</v>
      </c>
      <c r="J371" s="33">
        <f t="shared" si="200"/>
        <v>5974.5</v>
      </c>
      <c r="K371" s="33"/>
      <c r="L371" s="26">
        <f t="shared" si="163"/>
        <v>5974.5</v>
      </c>
      <c r="M371" s="33">
        <f t="shared" si="200"/>
        <v>7060.7000000000007</v>
      </c>
      <c r="N371" s="33"/>
      <c r="O371" s="26">
        <f t="shared" si="164"/>
        <v>7060.7000000000007</v>
      </c>
    </row>
    <row r="372" spans="1:15" ht="37.5" customHeight="1">
      <c r="A372" s="72" t="s">
        <v>342</v>
      </c>
      <c r="B372" s="36" t="s">
        <v>86</v>
      </c>
      <c r="C372" s="36" t="s">
        <v>88</v>
      </c>
      <c r="D372" s="36" t="s">
        <v>344</v>
      </c>
      <c r="E372" s="36"/>
      <c r="F372" s="36"/>
      <c r="G372" s="33">
        <f t="shared" si="199"/>
        <v>8363.7999999999993</v>
      </c>
      <c r="H372" s="33">
        <f t="shared" si="199"/>
        <v>2587.0499999999997</v>
      </c>
      <c r="I372" s="26">
        <f t="shared" si="196"/>
        <v>30.931514383414239</v>
      </c>
      <c r="J372" s="33">
        <f t="shared" si="200"/>
        <v>5974.5</v>
      </c>
      <c r="K372" s="33"/>
      <c r="L372" s="26">
        <f t="shared" si="163"/>
        <v>5974.5</v>
      </c>
      <c r="M372" s="33">
        <f t="shared" si="200"/>
        <v>7060.7000000000007</v>
      </c>
      <c r="N372" s="33"/>
      <c r="O372" s="26">
        <f t="shared" si="164"/>
        <v>7060.7000000000007</v>
      </c>
    </row>
    <row r="373" spans="1:15" ht="48">
      <c r="A373" s="73" t="s">
        <v>440</v>
      </c>
      <c r="B373" s="32" t="s">
        <v>86</v>
      </c>
      <c r="C373" s="32" t="s">
        <v>88</v>
      </c>
      <c r="D373" s="43" t="s">
        <v>345</v>
      </c>
      <c r="E373" s="32"/>
      <c r="F373" s="32"/>
      <c r="G373" s="33">
        <f>G374+G382+G386+G390+G394+G378</f>
        <v>8363.7999999999993</v>
      </c>
      <c r="H373" s="33">
        <f>H374+H382+H386+H390+H394+H378</f>
        <v>2587.0499999999997</v>
      </c>
      <c r="I373" s="26">
        <f t="shared" si="196"/>
        <v>30.931514383414239</v>
      </c>
      <c r="J373" s="33">
        <f>J374+J382+J386+J390+J394+J378</f>
        <v>5974.5</v>
      </c>
      <c r="K373" s="33"/>
      <c r="L373" s="26">
        <f t="shared" si="163"/>
        <v>5974.5</v>
      </c>
      <c r="M373" s="33">
        <f>M374+M382+M386+M390+M394+M378</f>
        <v>7060.7000000000007</v>
      </c>
      <c r="N373" s="33"/>
      <c r="O373" s="26">
        <f t="shared" si="164"/>
        <v>7060.7000000000007</v>
      </c>
    </row>
    <row r="374" spans="1:15" ht="72">
      <c r="A374" s="73" t="s">
        <v>194</v>
      </c>
      <c r="B374" s="32" t="s">
        <v>86</v>
      </c>
      <c r="C374" s="32" t="s">
        <v>88</v>
      </c>
      <c r="D374" s="43" t="s">
        <v>346</v>
      </c>
      <c r="E374" s="32"/>
      <c r="F374" s="32"/>
      <c r="G374" s="33">
        <f t="shared" ref="G374:H376" si="201">G375</f>
        <v>4614</v>
      </c>
      <c r="H374" s="33">
        <f t="shared" si="201"/>
        <v>1460</v>
      </c>
      <c r="I374" s="26">
        <f t="shared" si="196"/>
        <v>31.64282618118769</v>
      </c>
      <c r="J374" s="33">
        <f t="shared" ref="J374:M376" si="202">J375</f>
        <v>2324.6999999999998</v>
      </c>
      <c r="K374" s="33"/>
      <c r="L374" s="26">
        <f t="shared" si="163"/>
        <v>2324.6999999999998</v>
      </c>
      <c r="M374" s="33">
        <f t="shared" si="202"/>
        <v>3177.8</v>
      </c>
      <c r="N374" s="33"/>
      <c r="O374" s="26">
        <f t="shared" si="164"/>
        <v>3177.8</v>
      </c>
    </row>
    <row r="375" spans="1:15" ht="36">
      <c r="A375" s="19" t="s">
        <v>150</v>
      </c>
      <c r="B375" s="32" t="s">
        <v>86</v>
      </c>
      <c r="C375" s="32" t="s">
        <v>88</v>
      </c>
      <c r="D375" s="43" t="s">
        <v>346</v>
      </c>
      <c r="E375" s="32" t="s">
        <v>89</v>
      </c>
      <c r="F375" s="32"/>
      <c r="G375" s="33">
        <f t="shared" si="201"/>
        <v>4614</v>
      </c>
      <c r="H375" s="33">
        <f t="shared" si="201"/>
        <v>1460</v>
      </c>
      <c r="I375" s="26">
        <f t="shared" si="196"/>
        <v>31.64282618118769</v>
      </c>
      <c r="J375" s="33">
        <f t="shared" si="202"/>
        <v>2324.6999999999998</v>
      </c>
      <c r="K375" s="33"/>
      <c r="L375" s="26">
        <f t="shared" si="163"/>
        <v>2324.6999999999998</v>
      </c>
      <c r="M375" s="33">
        <f t="shared" si="202"/>
        <v>3177.8</v>
      </c>
      <c r="N375" s="33"/>
      <c r="O375" s="26">
        <f t="shared" si="164"/>
        <v>3177.8</v>
      </c>
    </row>
    <row r="376" spans="1:15">
      <c r="A376" s="19" t="s">
        <v>90</v>
      </c>
      <c r="B376" s="32" t="s">
        <v>86</v>
      </c>
      <c r="C376" s="32" t="s">
        <v>88</v>
      </c>
      <c r="D376" s="43" t="s">
        <v>346</v>
      </c>
      <c r="E376" s="32" t="s">
        <v>91</v>
      </c>
      <c r="F376" s="32"/>
      <c r="G376" s="33">
        <f t="shared" si="201"/>
        <v>4614</v>
      </c>
      <c r="H376" s="33">
        <f t="shared" si="201"/>
        <v>1460</v>
      </c>
      <c r="I376" s="26">
        <f t="shared" si="196"/>
        <v>31.64282618118769</v>
      </c>
      <c r="J376" s="33">
        <f t="shared" si="202"/>
        <v>2324.6999999999998</v>
      </c>
      <c r="K376" s="33"/>
      <c r="L376" s="26">
        <f t="shared" si="163"/>
        <v>2324.6999999999998</v>
      </c>
      <c r="M376" s="33">
        <f t="shared" si="202"/>
        <v>3177.8</v>
      </c>
      <c r="N376" s="33"/>
      <c r="O376" s="26">
        <f t="shared" si="164"/>
        <v>3177.8</v>
      </c>
    </row>
    <row r="377" spans="1:15">
      <c r="A377" s="19" t="s">
        <v>10</v>
      </c>
      <c r="B377" s="32" t="s">
        <v>86</v>
      </c>
      <c r="C377" s="32" t="s">
        <v>88</v>
      </c>
      <c r="D377" s="43" t="s">
        <v>346</v>
      </c>
      <c r="E377" s="32" t="s">
        <v>91</v>
      </c>
      <c r="F377" s="32" t="s">
        <v>11</v>
      </c>
      <c r="G377" s="33">
        <v>4614</v>
      </c>
      <c r="H377" s="114">
        <v>1460</v>
      </c>
      <c r="I377" s="26">
        <f t="shared" si="196"/>
        <v>31.64282618118769</v>
      </c>
      <c r="J377" s="16">
        <v>2324.6999999999998</v>
      </c>
      <c r="K377" s="16"/>
      <c r="L377" s="26">
        <f t="shared" si="163"/>
        <v>2324.6999999999998</v>
      </c>
      <c r="M377" s="35">
        <v>3177.8</v>
      </c>
      <c r="N377" s="16"/>
      <c r="O377" s="26">
        <f t="shared" si="164"/>
        <v>3177.8</v>
      </c>
    </row>
    <row r="378" spans="1:15" ht="59.25" customHeight="1">
      <c r="A378" s="31" t="s">
        <v>259</v>
      </c>
      <c r="B378" s="32" t="s">
        <v>86</v>
      </c>
      <c r="C378" s="32" t="s">
        <v>88</v>
      </c>
      <c r="D378" s="43" t="s">
        <v>347</v>
      </c>
      <c r="E378" s="32"/>
      <c r="F378" s="32"/>
      <c r="G378" s="33">
        <f t="shared" ref="G378:H380" si="203">G379</f>
        <v>150</v>
      </c>
      <c r="H378" s="33">
        <f t="shared" si="203"/>
        <v>0</v>
      </c>
      <c r="I378" s="26">
        <f t="shared" si="196"/>
        <v>0</v>
      </c>
      <c r="J378" s="33">
        <f t="shared" ref="J378:M380" si="204">J379</f>
        <v>0</v>
      </c>
      <c r="K378" s="33"/>
      <c r="L378" s="26">
        <f t="shared" si="163"/>
        <v>0</v>
      </c>
      <c r="M378" s="33">
        <f t="shared" si="204"/>
        <v>0</v>
      </c>
      <c r="N378" s="33"/>
      <c r="O378" s="26">
        <f t="shared" si="164"/>
        <v>0</v>
      </c>
    </row>
    <row r="379" spans="1:15" ht="48">
      <c r="A379" s="19" t="s">
        <v>95</v>
      </c>
      <c r="B379" s="32" t="s">
        <v>86</v>
      </c>
      <c r="C379" s="32" t="s">
        <v>88</v>
      </c>
      <c r="D379" s="43" t="s">
        <v>347</v>
      </c>
      <c r="E379" s="32" t="s">
        <v>89</v>
      </c>
      <c r="F379" s="32"/>
      <c r="G379" s="33">
        <f t="shared" si="203"/>
        <v>150</v>
      </c>
      <c r="H379" s="33">
        <f t="shared" si="203"/>
        <v>0</v>
      </c>
      <c r="I379" s="26">
        <f t="shared" si="196"/>
        <v>0</v>
      </c>
      <c r="J379" s="33">
        <f t="shared" si="204"/>
        <v>0</v>
      </c>
      <c r="K379" s="33"/>
      <c r="L379" s="26">
        <f t="shared" si="163"/>
        <v>0</v>
      </c>
      <c r="M379" s="33">
        <f t="shared" si="204"/>
        <v>0</v>
      </c>
      <c r="N379" s="33"/>
      <c r="O379" s="26">
        <f t="shared" si="164"/>
        <v>0</v>
      </c>
    </row>
    <row r="380" spans="1:15">
      <c r="A380" s="19" t="s">
        <v>90</v>
      </c>
      <c r="B380" s="32" t="s">
        <v>86</v>
      </c>
      <c r="C380" s="32" t="s">
        <v>88</v>
      </c>
      <c r="D380" s="43" t="s">
        <v>347</v>
      </c>
      <c r="E380" s="32" t="s">
        <v>91</v>
      </c>
      <c r="F380" s="32"/>
      <c r="G380" s="33">
        <f t="shared" si="203"/>
        <v>150</v>
      </c>
      <c r="H380" s="33">
        <f t="shared" si="203"/>
        <v>0</v>
      </c>
      <c r="I380" s="26">
        <f t="shared" si="196"/>
        <v>0</v>
      </c>
      <c r="J380" s="33">
        <f t="shared" si="204"/>
        <v>0</v>
      </c>
      <c r="K380" s="33"/>
      <c r="L380" s="26">
        <f t="shared" si="163"/>
        <v>0</v>
      </c>
      <c r="M380" s="33">
        <f t="shared" si="204"/>
        <v>0</v>
      </c>
      <c r="N380" s="33"/>
      <c r="O380" s="26">
        <f t="shared" si="164"/>
        <v>0</v>
      </c>
    </row>
    <row r="381" spans="1:15">
      <c r="A381" s="19" t="s">
        <v>10</v>
      </c>
      <c r="B381" s="32" t="s">
        <v>86</v>
      </c>
      <c r="C381" s="32" t="s">
        <v>88</v>
      </c>
      <c r="D381" s="43" t="s">
        <v>347</v>
      </c>
      <c r="E381" s="32" t="s">
        <v>91</v>
      </c>
      <c r="F381" s="32" t="s">
        <v>11</v>
      </c>
      <c r="G381" s="33">
        <v>150</v>
      </c>
      <c r="H381" s="33">
        <v>0</v>
      </c>
      <c r="I381" s="26">
        <f t="shared" si="196"/>
        <v>0</v>
      </c>
      <c r="J381" s="16"/>
      <c r="K381" s="16"/>
      <c r="L381" s="26">
        <f t="shared" si="163"/>
        <v>0</v>
      </c>
      <c r="M381" s="35"/>
      <c r="N381" s="16"/>
      <c r="O381" s="26">
        <f t="shared" si="164"/>
        <v>0</v>
      </c>
    </row>
    <row r="382" spans="1:15" ht="24">
      <c r="A382" s="19" t="s">
        <v>241</v>
      </c>
      <c r="B382" s="32" t="s">
        <v>86</v>
      </c>
      <c r="C382" s="32" t="s">
        <v>88</v>
      </c>
      <c r="D382" s="43" t="s">
        <v>348</v>
      </c>
      <c r="E382" s="32" t="s">
        <v>37</v>
      </c>
      <c r="F382" s="32"/>
      <c r="G382" s="33">
        <f t="shared" ref="G382:H384" si="205">G383</f>
        <v>229.8</v>
      </c>
      <c r="H382" s="33">
        <f t="shared" si="205"/>
        <v>21.35</v>
      </c>
      <c r="I382" s="26">
        <f t="shared" si="196"/>
        <v>9.2906875543951255</v>
      </c>
      <c r="J382" s="33">
        <f t="shared" ref="J382:M384" si="206">J383</f>
        <v>279.8</v>
      </c>
      <c r="K382" s="33"/>
      <c r="L382" s="26">
        <f t="shared" si="163"/>
        <v>279.8</v>
      </c>
      <c r="M382" s="33">
        <f t="shared" si="206"/>
        <v>279.8</v>
      </c>
      <c r="N382" s="33"/>
      <c r="O382" s="26">
        <f t="shared" si="164"/>
        <v>279.8</v>
      </c>
    </row>
    <row r="383" spans="1:15" ht="36">
      <c r="A383" s="19" t="s">
        <v>151</v>
      </c>
      <c r="B383" s="32" t="s">
        <v>86</v>
      </c>
      <c r="C383" s="32" t="s">
        <v>88</v>
      </c>
      <c r="D383" s="43" t="s">
        <v>348</v>
      </c>
      <c r="E383" s="32" t="s">
        <v>92</v>
      </c>
      <c r="F383" s="32"/>
      <c r="G383" s="33">
        <f t="shared" si="205"/>
        <v>229.8</v>
      </c>
      <c r="H383" s="33">
        <f t="shared" si="205"/>
        <v>21.35</v>
      </c>
      <c r="I383" s="26">
        <f t="shared" si="196"/>
        <v>9.2906875543951255</v>
      </c>
      <c r="J383" s="33">
        <f t="shared" si="206"/>
        <v>279.8</v>
      </c>
      <c r="K383" s="33"/>
      <c r="L383" s="26">
        <f t="shared" si="163"/>
        <v>279.8</v>
      </c>
      <c r="M383" s="33">
        <f t="shared" si="206"/>
        <v>279.8</v>
      </c>
      <c r="N383" s="33"/>
      <c r="O383" s="26">
        <f t="shared" si="164"/>
        <v>279.8</v>
      </c>
    </row>
    <row r="384" spans="1:15">
      <c r="A384" s="19" t="s">
        <v>90</v>
      </c>
      <c r="B384" s="32" t="s">
        <v>86</v>
      </c>
      <c r="C384" s="32" t="s">
        <v>88</v>
      </c>
      <c r="D384" s="43" t="s">
        <v>348</v>
      </c>
      <c r="E384" s="32" t="s">
        <v>91</v>
      </c>
      <c r="F384" s="32"/>
      <c r="G384" s="33">
        <f t="shared" si="205"/>
        <v>229.8</v>
      </c>
      <c r="H384" s="33">
        <f t="shared" si="205"/>
        <v>21.35</v>
      </c>
      <c r="I384" s="26">
        <f t="shared" si="196"/>
        <v>9.2906875543951255</v>
      </c>
      <c r="J384" s="33">
        <f t="shared" si="206"/>
        <v>279.8</v>
      </c>
      <c r="K384" s="33"/>
      <c r="L384" s="26">
        <f t="shared" si="163"/>
        <v>279.8</v>
      </c>
      <c r="M384" s="33">
        <f t="shared" si="206"/>
        <v>279.8</v>
      </c>
      <c r="N384" s="33"/>
      <c r="O384" s="26">
        <f t="shared" si="164"/>
        <v>279.8</v>
      </c>
    </row>
    <row r="385" spans="1:15">
      <c r="A385" s="19" t="s">
        <v>8</v>
      </c>
      <c r="B385" s="32" t="s">
        <v>86</v>
      </c>
      <c r="C385" s="32" t="s">
        <v>88</v>
      </c>
      <c r="D385" s="43" t="s">
        <v>348</v>
      </c>
      <c r="E385" s="32" t="s">
        <v>91</v>
      </c>
      <c r="F385" s="32" t="s">
        <v>9</v>
      </c>
      <c r="G385" s="33">
        <v>229.8</v>
      </c>
      <c r="H385" s="114">
        <v>21.35</v>
      </c>
      <c r="I385" s="26">
        <f t="shared" si="196"/>
        <v>9.2906875543951255</v>
      </c>
      <c r="J385" s="16">
        <v>279.8</v>
      </c>
      <c r="K385" s="16"/>
      <c r="L385" s="26">
        <f t="shared" si="163"/>
        <v>279.8</v>
      </c>
      <c r="M385" s="35">
        <v>279.8</v>
      </c>
      <c r="N385" s="16"/>
      <c r="O385" s="26">
        <f t="shared" si="164"/>
        <v>279.8</v>
      </c>
    </row>
    <row r="386" spans="1:15" ht="25.5">
      <c r="A386" s="105" t="s">
        <v>283</v>
      </c>
      <c r="B386" s="32" t="s">
        <v>86</v>
      </c>
      <c r="C386" s="32" t="s">
        <v>88</v>
      </c>
      <c r="D386" s="18" t="s">
        <v>349</v>
      </c>
      <c r="E386" s="32"/>
      <c r="F386" s="32"/>
      <c r="G386" s="33">
        <f t="shared" ref="G386:H388" si="207">G387</f>
        <v>1754</v>
      </c>
      <c r="H386" s="33">
        <f t="shared" si="207"/>
        <v>723</v>
      </c>
      <c r="I386" s="26">
        <f t="shared" si="196"/>
        <v>41.220068415051308</v>
      </c>
      <c r="J386" s="33">
        <f t="shared" ref="J386:M388" si="208">J387</f>
        <v>1754</v>
      </c>
      <c r="K386" s="33"/>
      <c r="L386" s="26">
        <f t="shared" ref="L386:L435" si="209">J386+K386</f>
        <v>1754</v>
      </c>
      <c r="M386" s="33">
        <f t="shared" si="208"/>
        <v>1754</v>
      </c>
      <c r="N386" s="33"/>
      <c r="O386" s="26">
        <f t="shared" ref="O386:O435" si="210">M386+N386</f>
        <v>1754</v>
      </c>
    </row>
    <row r="387" spans="1:15" ht="36" customHeight="1">
      <c r="A387" s="105" t="s">
        <v>151</v>
      </c>
      <c r="B387" s="32" t="s">
        <v>86</v>
      </c>
      <c r="C387" s="32" t="s">
        <v>88</v>
      </c>
      <c r="D387" s="18" t="s">
        <v>349</v>
      </c>
      <c r="E387" s="32" t="s">
        <v>89</v>
      </c>
      <c r="F387" s="32"/>
      <c r="G387" s="33">
        <f t="shared" si="207"/>
        <v>1754</v>
      </c>
      <c r="H387" s="33">
        <f t="shared" si="207"/>
        <v>723</v>
      </c>
      <c r="I387" s="26">
        <f t="shared" si="196"/>
        <v>41.220068415051308</v>
      </c>
      <c r="J387" s="33">
        <f t="shared" si="208"/>
        <v>1754</v>
      </c>
      <c r="K387" s="33"/>
      <c r="L387" s="26">
        <f t="shared" si="209"/>
        <v>1754</v>
      </c>
      <c r="M387" s="33">
        <f t="shared" si="208"/>
        <v>1754</v>
      </c>
      <c r="N387" s="33"/>
      <c r="O387" s="26">
        <f t="shared" si="210"/>
        <v>1754</v>
      </c>
    </row>
    <row r="388" spans="1:15" ht="14.25" customHeight="1">
      <c r="A388" s="105" t="s">
        <v>90</v>
      </c>
      <c r="B388" s="32" t="s">
        <v>86</v>
      </c>
      <c r="C388" s="32" t="s">
        <v>88</v>
      </c>
      <c r="D388" s="18" t="s">
        <v>349</v>
      </c>
      <c r="E388" s="32" t="s">
        <v>91</v>
      </c>
      <c r="F388" s="32"/>
      <c r="G388" s="33">
        <f t="shared" si="207"/>
        <v>1754</v>
      </c>
      <c r="H388" s="33">
        <f t="shared" si="207"/>
        <v>723</v>
      </c>
      <c r="I388" s="26">
        <f t="shared" si="196"/>
        <v>41.220068415051308</v>
      </c>
      <c r="J388" s="33">
        <f t="shared" si="208"/>
        <v>1754</v>
      </c>
      <c r="K388" s="33"/>
      <c r="L388" s="26">
        <f t="shared" si="209"/>
        <v>1754</v>
      </c>
      <c r="M388" s="33">
        <f t="shared" si="208"/>
        <v>1754</v>
      </c>
      <c r="N388" s="33"/>
      <c r="O388" s="26">
        <f t="shared" si="210"/>
        <v>1754</v>
      </c>
    </row>
    <row r="389" spans="1:15">
      <c r="A389" s="105" t="s">
        <v>8</v>
      </c>
      <c r="B389" s="32" t="s">
        <v>86</v>
      </c>
      <c r="C389" s="32" t="s">
        <v>88</v>
      </c>
      <c r="D389" s="18" t="s">
        <v>349</v>
      </c>
      <c r="E389" s="32" t="s">
        <v>91</v>
      </c>
      <c r="F389" s="32" t="s">
        <v>9</v>
      </c>
      <c r="G389" s="33">
        <v>1754</v>
      </c>
      <c r="H389" s="114">
        <v>723</v>
      </c>
      <c r="I389" s="26">
        <f t="shared" si="196"/>
        <v>41.220068415051308</v>
      </c>
      <c r="J389" s="16">
        <v>1754</v>
      </c>
      <c r="K389" s="16"/>
      <c r="L389" s="26">
        <f t="shared" si="209"/>
        <v>1754</v>
      </c>
      <c r="M389" s="35">
        <v>1754</v>
      </c>
      <c r="N389" s="16"/>
      <c r="O389" s="26">
        <f t="shared" si="210"/>
        <v>1754</v>
      </c>
    </row>
    <row r="390" spans="1:15" ht="25.5">
      <c r="A390" s="105" t="s">
        <v>284</v>
      </c>
      <c r="B390" s="32" t="s">
        <v>86</v>
      </c>
      <c r="C390" s="32" t="s">
        <v>88</v>
      </c>
      <c r="D390" s="18" t="s">
        <v>350</v>
      </c>
      <c r="E390" s="32"/>
      <c r="F390" s="32"/>
      <c r="G390" s="33">
        <f t="shared" ref="G390:H392" si="211">G391</f>
        <v>1316</v>
      </c>
      <c r="H390" s="33">
        <f t="shared" si="211"/>
        <v>358.2</v>
      </c>
      <c r="I390" s="26">
        <f t="shared" si="196"/>
        <v>27.218844984802431</v>
      </c>
      <c r="J390" s="33">
        <f t="shared" ref="J390:M392" si="212">J391</f>
        <v>1316</v>
      </c>
      <c r="K390" s="33"/>
      <c r="L390" s="26">
        <f t="shared" si="209"/>
        <v>1316</v>
      </c>
      <c r="M390" s="33">
        <f t="shared" si="212"/>
        <v>1549.1</v>
      </c>
      <c r="N390" s="33"/>
      <c r="O390" s="26">
        <f t="shared" si="210"/>
        <v>1549.1</v>
      </c>
    </row>
    <row r="391" spans="1:15" ht="38.25" customHeight="1">
      <c r="A391" s="105" t="s">
        <v>151</v>
      </c>
      <c r="B391" s="32" t="s">
        <v>86</v>
      </c>
      <c r="C391" s="32" t="s">
        <v>88</v>
      </c>
      <c r="D391" s="18" t="s">
        <v>350</v>
      </c>
      <c r="E391" s="32" t="s">
        <v>89</v>
      </c>
      <c r="F391" s="32"/>
      <c r="G391" s="33">
        <f t="shared" si="211"/>
        <v>1316</v>
      </c>
      <c r="H391" s="33">
        <f t="shared" si="211"/>
        <v>358.2</v>
      </c>
      <c r="I391" s="26">
        <f t="shared" si="196"/>
        <v>27.218844984802431</v>
      </c>
      <c r="J391" s="33">
        <f t="shared" si="212"/>
        <v>1316</v>
      </c>
      <c r="K391" s="33"/>
      <c r="L391" s="26">
        <f t="shared" si="209"/>
        <v>1316</v>
      </c>
      <c r="M391" s="33">
        <f t="shared" si="212"/>
        <v>1549.1</v>
      </c>
      <c r="N391" s="33"/>
      <c r="O391" s="26">
        <f t="shared" si="210"/>
        <v>1549.1</v>
      </c>
    </row>
    <row r="392" spans="1:15" ht="16.5" customHeight="1">
      <c r="A392" s="105" t="s">
        <v>90</v>
      </c>
      <c r="B392" s="32" t="s">
        <v>86</v>
      </c>
      <c r="C392" s="32" t="s">
        <v>88</v>
      </c>
      <c r="D392" s="18" t="s">
        <v>350</v>
      </c>
      <c r="E392" s="32" t="s">
        <v>91</v>
      </c>
      <c r="F392" s="32"/>
      <c r="G392" s="33">
        <f t="shared" si="211"/>
        <v>1316</v>
      </c>
      <c r="H392" s="33">
        <f t="shared" si="211"/>
        <v>358.2</v>
      </c>
      <c r="I392" s="26">
        <f t="shared" si="196"/>
        <v>27.218844984802431</v>
      </c>
      <c r="J392" s="33">
        <f t="shared" si="212"/>
        <v>1316</v>
      </c>
      <c r="K392" s="33"/>
      <c r="L392" s="26">
        <f t="shared" si="209"/>
        <v>1316</v>
      </c>
      <c r="M392" s="33">
        <f t="shared" si="212"/>
        <v>1549.1</v>
      </c>
      <c r="N392" s="33"/>
      <c r="O392" s="26">
        <f t="shared" si="210"/>
        <v>1549.1</v>
      </c>
    </row>
    <row r="393" spans="1:15">
      <c r="A393" s="105" t="s">
        <v>8</v>
      </c>
      <c r="B393" s="32" t="s">
        <v>86</v>
      </c>
      <c r="C393" s="32" t="s">
        <v>88</v>
      </c>
      <c r="D393" s="18" t="s">
        <v>350</v>
      </c>
      <c r="E393" s="32" t="s">
        <v>91</v>
      </c>
      <c r="F393" s="32" t="s">
        <v>9</v>
      </c>
      <c r="G393" s="33">
        <v>1316</v>
      </c>
      <c r="H393" s="114">
        <v>358.2</v>
      </c>
      <c r="I393" s="26">
        <f t="shared" si="196"/>
        <v>27.218844984802431</v>
      </c>
      <c r="J393" s="16">
        <v>1316</v>
      </c>
      <c r="K393" s="16"/>
      <c r="L393" s="26">
        <f t="shared" si="209"/>
        <v>1316</v>
      </c>
      <c r="M393" s="35">
        <v>1549.1</v>
      </c>
      <c r="N393" s="16"/>
      <c r="O393" s="26">
        <f t="shared" si="210"/>
        <v>1549.1</v>
      </c>
    </row>
    <row r="394" spans="1:15" ht="24">
      <c r="A394" s="74" t="s">
        <v>238</v>
      </c>
      <c r="B394" s="32" t="s">
        <v>86</v>
      </c>
      <c r="C394" s="32" t="s">
        <v>88</v>
      </c>
      <c r="D394" s="43" t="s">
        <v>351</v>
      </c>
      <c r="E394" s="32"/>
      <c r="F394" s="32"/>
      <c r="G394" s="33">
        <f t="shared" ref="G394:H396" si="213">G395</f>
        <v>300</v>
      </c>
      <c r="H394" s="33">
        <f t="shared" si="213"/>
        <v>24.5</v>
      </c>
      <c r="I394" s="26">
        <f t="shared" si="196"/>
        <v>8.1666666666666661</v>
      </c>
      <c r="J394" s="33">
        <f t="shared" ref="J394:M396" si="214">J395</f>
        <v>300</v>
      </c>
      <c r="K394" s="33"/>
      <c r="L394" s="26">
        <f t="shared" si="209"/>
        <v>300</v>
      </c>
      <c r="M394" s="33">
        <f t="shared" si="214"/>
        <v>300</v>
      </c>
      <c r="N394" s="33"/>
      <c r="O394" s="26">
        <f t="shared" si="210"/>
        <v>300</v>
      </c>
    </row>
    <row r="395" spans="1:15" ht="48">
      <c r="A395" s="65" t="s">
        <v>95</v>
      </c>
      <c r="B395" s="32" t="s">
        <v>86</v>
      </c>
      <c r="C395" s="32" t="s">
        <v>88</v>
      </c>
      <c r="D395" s="43" t="s">
        <v>351</v>
      </c>
      <c r="E395" s="32" t="s">
        <v>92</v>
      </c>
      <c r="F395" s="32"/>
      <c r="G395" s="33">
        <f t="shared" si="213"/>
        <v>300</v>
      </c>
      <c r="H395" s="33">
        <f t="shared" si="213"/>
        <v>24.5</v>
      </c>
      <c r="I395" s="26">
        <f t="shared" si="196"/>
        <v>8.1666666666666661</v>
      </c>
      <c r="J395" s="33">
        <f t="shared" si="214"/>
        <v>300</v>
      </c>
      <c r="K395" s="33"/>
      <c r="L395" s="26">
        <f t="shared" si="209"/>
        <v>300</v>
      </c>
      <c r="M395" s="33">
        <f t="shared" si="214"/>
        <v>300</v>
      </c>
      <c r="N395" s="33"/>
      <c r="O395" s="26">
        <f t="shared" si="210"/>
        <v>300</v>
      </c>
    </row>
    <row r="396" spans="1:15">
      <c r="A396" s="65" t="s">
        <v>90</v>
      </c>
      <c r="B396" s="32" t="s">
        <v>86</v>
      </c>
      <c r="C396" s="32" t="s">
        <v>88</v>
      </c>
      <c r="D396" s="43" t="s">
        <v>351</v>
      </c>
      <c r="E396" s="32" t="s">
        <v>91</v>
      </c>
      <c r="F396" s="32"/>
      <c r="G396" s="33">
        <f t="shared" si="213"/>
        <v>300</v>
      </c>
      <c r="H396" s="33">
        <f t="shared" si="213"/>
        <v>24.5</v>
      </c>
      <c r="I396" s="26">
        <f t="shared" si="196"/>
        <v>8.1666666666666661</v>
      </c>
      <c r="J396" s="33">
        <f t="shared" si="214"/>
        <v>300</v>
      </c>
      <c r="K396" s="33"/>
      <c r="L396" s="26">
        <f t="shared" si="209"/>
        <v>300</v>
      </c>
      <c r="M396" s="33">
        <f t="shared" si="214"/>
        <v>300</v>
      </c>
      <c r="N396" s="33"/>
      <c r="O396" s="26">
        <f t="shared" si="210"/>
        <v>300</v>
      </c>
    </row>
    <row r="397" spans="1:15">
      <c r="A397" s="65" t="s">
        <v>8</v>
      </c>
      <c r="B397" s="32" t="s">
        <v>86</v>
      </c>
      <c r="C397" s="32" t="s">
        <v>88</v>
      </c>
      <c r="D397" s="43" t="s">
        <v>351</v>
      </c>
      <c r="E397" s="32" t="s">
        <v>91</v>
      </c>
      <c r="F397" s="32" t="s">
        <v>9</v>
      </c>
      <c r="G397" s="33">
        <v>300</v>
      </c>
      <c r="H397" s="114">
        <v>24.5</v>
      </c>
      <c r="I397" s="26">
        <f t="shared" si="196"/>
        <v>8.1666666666666661</v>
      </c>
      <c r="J397" s="16">
        <v>300</v>
      </c>
      <c r="K397" s="16"/>
      <c r="L397" s="26">
        <f t="shared" si="209"/>
        <v>300</v>
      </c>
      <c r="M397" s="35">
        <v>300</v>
      </c>
      <c r="N397" s="16"/>
      <c r="O397" s="26">
        <f t="shared" si="210"/>
        <v>300</v>
      </c>
    </row>
    <row r="398" spans="1:15">
      <c r="A398" s="27" t="s">
        <v>93</v>
      </c>
      <c r="B398" s="28" t="s">
        <v>86</v>
      </c>
      <c r="C398" s="28" t="s">
        <v>94</v>
      </c>
      <c r="D398" s="28"/>
      <c r="E398" s="28"/>
      <c r="F398" s="28"/>
      <c r="G398" s="29">
        <f>G399+G446</f>
        <v>103927.7</v>
      </c>
      <c r="H398" s="29">
        <f>H399+H446</f>
        <v>29296.699999999997</v>
      </c>
      <c r="I398" s="26">
        <f t="shared" si="196"/>
        <v>28.189500970386138</v>
      </c>
      <c r="J398" s="29" t="e">
        <f>J399+J446</f>
        <v>#REF!</v>
      </c>
      <c r="K398" s="29"/>
      <c r="L398" s="26" t="e">
        <f t="shared" si="209"/>
        <v>#REF!</v>
      </c>
      <c r="M398" s="29" t="e">
        <f>M399+M446</f>
        <v>#REF!</v>
      </c>
      <c r="N398" s="29"/>
      <c r="O398" s="26" t="e">
        <f t="shared" si="210"/>
        <v>#REF!</v>
      </c>
    </row>
    <row r="399" spans="1:15" ht="27" customHeight="1">
      <c r="A399" s="27" t="s">
        <v>341</v>
      </c>
      <c r="B399" s="28" t="s">
        <v>86</v>
      </c>
      <c r="C399" s="28" t="s">
        <v>94</v>
      </c>
      <c r="D399" s="28" t="s">
        <v>343</v>
      </c>
      <c r="E399" s="32"/>
      <c r="F399" s="40"/>
      <c r="G399" s="29">
        <f>G400</f>
        <v>103927.7</v>
      </c>
      <c r="H399" s="29">
        <f>H400</f>
        <v>29296.699999999997</v>
      </c>
      <c r="I399" s="26">
        <f t="shared" si="196"/>
        <v>28.189500970386138</v>
      </c>
      <c r="J399" s="33" t="e">
        <f>J400+J446</f>
        <v>#REF!</v>
      </c>
      <c r="K399" s="33"/>
      <c r="L399" s="26" t="e">
        <f t="shared" si="209"/>
        <v>#REF!</v>
      </c>
      <c r="M399" s="33" t="e">
        <f>M400+M446</f>
        <v>#REF!</v>
      </c>
      <c r="N399" s="33"/>
      <c r="O399" s="26" t="e">
        <f t="shared" si="210"/>
        <v>#REF!</v>
      </c>
    </row>
    <row r="400" spans="1:15" ht="39.75" customHeight="1">
      <c r="A400" s="27" t="s">
        <v>370</v>
      </c>
      <c r="B400" s="28" t="s">
        <v>86</v>
      </c>
      <c r="C400" s="28" t="s">
        <v>94</v>
      </c>
      <c r="D400" s="49" t="s">
        <v>344</v>
      </c>
      <c r="E400" s="32"/>
      <c r="F400" s="40"/>
      <c r="G400" s="29">
        <f>G401</f>
        <v>103927.7</v>
      </c>
      <c r="H400" s="29">
        <f>H401</f>
        <v>29296.699999999997</v>
      </c>
      <c r="I400" s="26">
        <f t="shared" si="196"/>
        <v>28.189500970386138</v>
      </c>
      <c r="J400" s="33" t="e">
        <f t="shared" ref="J400:M400" si="215">J401</f>
        <v>#REF!</v>
      </c>
      <c r="K400" s="33"/>
      <c r="L400" s="26" t="e">
        <f t="shared" si="209"/>
        <v>#REF!</v>
      </c>
      <c r="M400" s="33" t="e">
        <f t="shared" si="215"/>
        <v>#REF!</v>
      </c>
      <c r="N400" s="33"/>
      <c r="O400" s="26" t="e">
        <f t="shared" si="210"/>
        <v>#REF!</v>
      </c>
    </row>
    <row r="401" spans="1:15" ht="48">
      <c r="A401" s="39" t="s">
        <v>352</v>
      </c>
      <c r="B401" s="40" t="s">
        <v>86</v>
      </c>
      <c r="C401" s="40" t="s">
        <v>94</v>
      </c>
      <c r="D401" s="41" t="s">
        <v>353</v>
      </c>
      <c r="E401" s="40"/>
      <c r="F401" s="40"/>
      <c r="G401" s="33">
        <f>G402+G406+G410+G415+G419+G423+G427+G431+G435+G439+G443+G453</f>
        <v>103927.7</v>
      </c>
      <c r="H401" s="33">
        <f>H402+H406+H410+H415+H419+H423+H427+H431+H435+H439+H443+H453</f>
        <v>29296.699999999997</v>
      </c>
      <c r="I401" s="26">
        <f t="shared" si="196"/>
        <v>28.189500970386138</v>
      </c>
      <c r="J401" s="33" t="e">
        <f>J402+#REF!+J406+J410+J415+J419+J423+J427+J431+J435+J439+J443+#REF!+J453</f>
        <v>#REF!</v>
      </c>
      <c r="K401" s="33"/>
      <c r="L401" s="26" t="e">
        <f t="shared" si="209"/>
        <v>#REF!</v>
      </c>
      <c r="M401" s="33" t="e">
        <f>M402+#REF!+M406+M410+M415+M419+M423+M427+M431+M435+M439+M443+#REF!+M453</f>
        <v>#REF!</v>
      </c>
      <c r="N401" s="33"/>
      <c r="O401" s="26" t="e">
        <f t="shared" si="210"/>
        <v>#REF!</v>
      </c>
    </row>
    <row r="402" spans="1:15" ht="60" customHeight="1">
      <c r="A402" s="31" t="s">
        <v>259</v>
      </c>
      <c r="B402" s="32" t="s">
        <v>86</v>
      </c>
      <c r="C402" s="32" t="s">
        <v>94</v>
      </c>
      <c r="D402" s="43" t="s">
        <v>449</v>
      </c>
      <c r="E402" s="32"/>
      <c r="F402" s="32"/>
      <c r="G402" s="33">
        <f t="shared" ref="G402:H404" si="216">G403</f>
        <v>580</v>
      </c>
      <c r="H402" s="33">
        <f t="shared" si="216"/>
        <v>0</v>
      </c>
      <c r="I402" s="26">
        <f t="shared" si="196"/>
        <v>0</v>
      </c>
      <c r="J402" s="33">
        <f t="shared" ref="J402:M404" si="217">J403</f>
        <v>0</v>
      </c>
      <c r="K402" s="33"/>
      <c r="L402" s="26">
        <f t="shared" si="209"/>
        <v>0</v>
      </c>
      <c r="M402" s="33">
        <f t="shared" si="217"/>
        <v>0</v>
      </c>
      <c r="N402" s="33"/>
      <c r="O402" s="26">
        <f t="shared" si="210"/>
        <v>0</v>
      </c>
    </row>
    <row r="403" spans="1:15" ht="48">
      <c r="A403" s="19" t="s">
        <v>95</v>
      </c>
      <c r="B403" s="32" t="s">
        <v>86</v>
      </c>
      <c r="C403" s="32" t="s">
        <v>94</v>
      </c>
      <c r="D403" s="43" t="s">
        <v>449</v>
      </c>
      <c r="E403" s="32" t="s">
        <v>89</v>
      </c>
      <c r="F403" s="32"/>
      <c r="G403" s="33">
        <f t="shared" si="216"/>
        <v>580</v>
      </c>
      <c r="H403" s="33">
        <f t="shared" si="216"/>
        <v>0</v>
      </c>
      <c r="I403" s="26">
        <f t="shared" si="196"/>
        <v>0</v>
      </c>
      <c r="J403" s="33">
        <f t="shared" si="217"/>
        <v>0</v>
      </c>
      <c r="K403" s="33"/>
      <c r="L403" s="26">
        <f t="shared" si="209"/>
        <v>0</v>
      </c>
      <c r="M403" s="33">
        <f t="shared" si="217"/>
        <v>0</v>
      </c>
      <c r="N403" s="33"/>
      <c r="O403" s="26">
        <f t="shared" si="210"/>
        <v>0</v>
      </c>
    </row>
    <row r="404" spans="1:15">
      <c r="A404" s="19" t="s">
        <v>90</v>
      </c>
      <c r="B404" s="32" t="s">
        <v>86</v>
      </c>
      <c r="C404" s="32" t="s">
        <v>94</v>
      </c>
      <c r="D404" s="43" t="s">
        <v>449</v>
      </c>
      <c r="E404" s="32" t="s">
        <v>91</v>
      </c>
      <c r="F404" s="32"/>
      <c r="G404" s="33">
        <f t="shared" si="216"/>
        <v>580</v>
      </c>
      <c r="H404" s="33">
        <f t="shared" si="216"/>
        <v>0</v>
      </c>
      <c r="I404" s="26">
        <f t="shared" si="196"/>
        <v>0</v>
      </c>
      <c r="J404" s="33">
        <f t="shared" si="217"/>
        <v>0</v>
      </c>
      <c r="K404" s="33"/>
      <c r="L404" s="26">
        <f t="shared" si="209"/>
        <v>0</v>
      </c>
      <c r="M404" s="33">
        <f t="shared" si="217"/>
        <v>0</v>
      </c>
      <c r="N404" s="33"/>
      <c r="O404" s="26">
        <f t="shared" si="210"/>
        <v>0</v>
      </c>
    </row>
    <row r="405" spans="1:15">
      <c r="A405" s="19" t="s">
        <v>10</v>
      </c>
      <c r="B405" s="32" t="s">
        <v>86</v>
      </c>
      <c r="C405" s="32" t="s">
        <v>94</v>
      </c>
      <c r="D405" s="43" t="s">
        <v>449</v>
      </c>
      <c r="E405" s="32" t="s">
        <v>91</v>
      </c>
      <c r="F405" s="32" t="s">
        <v>11</v>
      </c>
      <c r="G405" s="33">
        <v>580</v>
      </c>
      <c r="H405" s="33">
        <v>0</v>
      </c>
      <c r="I405" s="26">
        <f t="shared" si="196"/>
        <v>0</v>
      </c>
      <c r="J405" s="16"/>
      <c r="K405" s="16"/>
      <c r="L405" s="26">
        <f t="shared" si="209"/>
        <v>0</v>
      </c>
      <c r="M405" s="35"/>
      <c r="N405" s="16"/>
      <c r="O405" s="26">
        <f t="shared" si="210"/>
        <v>0</v>
      </c>
    </row>
    <row r="406" spans="1:15" ht="36">
      <c r="A406" s="39" t="s">
        <v>243</v>
      </c>
      <c r="B406" s="40" t="s">
        <v>86</v>
      </c>
      <c r="C406" s="40" t="s">
        <v>94</v>
      </c>
      <c r="D406" s="41" t="s">
        <v>354</v>
      </c>
      <c r="E406" s="40"/>
      <c r="F406" s="40"/>
      <c r="G406" s="33">
        <f t="shared" ref="G406:H408" si="218">G407</f>
        <v>105</v>
      </c>
      <c r="H406" s="33">
        <f t="shared" si="218"/>
        <v>0</v>
      </c>
      <c r="I406" s="26">
        <f t="shared" si="196"/>
        <v>0</v>
      </c>
      <c r="J406" s="33">
        <f t="shared" ref="J406:M408" si="219">J407</f>
        <v>105</v>
      </c>
      <c r="K406" s="33"/>
      <c r="L406" s="26">
        <f t="shared" si="209"/>
        <v>105</v>
      </c>
      <c r="M406" s="33">
        <f t="shared" si="219"/>
        <v>105</v>
      </c>
      <c r="N406" s="33"/>
      <c r="O406" s="26">
        <f t="shared" si="210"/>
        <v>105</v>
      </c>
    </row>
    <row r="407" spans="1:15" ht="24.75" customHeight="1">
      <c r="A407" s="31" t="s">
        <v>24</v>
      </c>
      <c r="B407" s="32" t="s">
        <v>86</v>
      </c>
      <c r="C407" s="32" t="s">
        <v>94</v>
      </c>
      <c r="D407" s="41" t="s">
        <v>354</v>
      </c>
      <c r="E407" s="32" t="s">
        <v>25</v>
      </c>
      <c r="F407" s="32"/>
      <c r="G407" s="33">
        <f t="shared" si="218"/>
        <v>105</v>
      </c>
      <c r="H407" s="33">
        <f t="shared" si="218"/>
        <v>0</v>
      </c>
      <c r="I407" s="26">
        <f t="shared" si="196"/>
        <v>0</v>
      </c>
      <c r="J407" s="33">
        <f t="shared" si="219"/>
        <v>105</v>
      </c>
      <c r="K407" s="33"/>
      <c r="L407" s="26">
        <f t="shared" si="209"/>
        <v>105</v>
      </c>
      <c r="M407" s="33">
        <f t="shared" si="219"/>
        <v>105</v>
      </c>
      <c r="N407" s="33"/>
      <c r="O407" s="26">
        <f t="shared" si="210"/>
        <v>105</v>
      </c>
    </row>
    <row r="408" spans="1:15" ht="36">
      <c r="A408" s="31" t="s">
        <v>108</v>
      </c>
      <c r="B408" s="32" t="s">
        <v>86</v>
      </c>
      <c r="C408" s="32" t="s">
        <v>94</v>
      </c>
      <c r="D408" s="41" t="s">
        <v>354</v>
      </c>
      <c r="E408" s="32" t="s">
        <v>27</v>
      </c>
      <c r="F408" s="32"/>
      <c r="G408" s="33">
        <f t="shared" si="218"/>
        <v>105</v>
      </c>
      <c r="H408" s="33">
        <f t="shared" si="218"/>
        <v>0</v>
      </c>
      <c r="I408" s="26">
        <f t="shared" si="196"/>
        <v>0</v>
      </c>
      <c r="J408" s="33">
        <f t="shared" si="219"/>
        <v>105</v>
      </c>
      <c r="K408" s="33"/>
      <c r="L408" s="26">
        <f t="shared" si="209"/>
        <v>105</v>
      </c>
      <c r="M408" s="33">
        <f t="shared" si="219"/>
        <v>105</v>
      </c>
      <c r="N408" s="33"/>
      <c r="O408" s="26">
        <f t="shared" si="210"/>
        <v>105</v>
      </c>
    </row>
    <row r="409" spans="1:15">
      <c r="A409" s="31" t="s">
        <v>8</v>
      </c>
      <c r="B409" s="32" t="s">
        <v>86</v>
      </c>
      <c r="C409" s="32" t="s">
        <v>94</v>
      </c>
      <c r="D409" s="41" t="s">
        <v>354</v>
      </c>
      <c r="E409" s="32" t="s">
        <v>27</v>
      </c>
      <c r="F409" s="32" t="s">
        <v>9</v>
      </c>
      <c r="G409" s="33">
        <v>105</v>
      </c>
      <c r="H409" s="33">
        <v>0</v>
      </c>
      <c r="I409" s="26">
        <f t="shared" si="196"/>
        <v>0</v>
      </c>
      <c r="J409" s="16">
        <v>105</v>
      </c>
      <c r="K409" s="16"/>
      <c r="L409" s="26">
        <f t="shared" si="209"/>
        <v>105</v>
      </c>
      <c r="M409" s="35">
        <v>105</v>
      </c>
      <c r="N409" s="16"/>
      <c r="O409" s="26">
        <f t="shared" si="210"/>
        <v>105</v>
      </c>
    </row>
    <row r="410" spans="1:15" ht="36">
      <c r="A410" s="75" t="s">
        <v>355</v>
      </c>
      <c r="B410" s="32" t="s">
        <v>86</v>
      </c>
      <c r="C410" s="32" t="s">
        <v>94</v>
      </c>
      <c r="D410" s="43" t="s">
        <v>471</v>
      </c>
      <c r="E410" s="32"/>
      <c r="F410" s="40"/>
      <c r="G410" s="33">
        <f t="shared" ref="G410:H413" si="220">G411</f>
        <v>1899.5</v>
      </c>
      <c r="H410" s="33">
        <f t="shared" si="220"/>
        <v>357.3</v>
      </c>
      <c r="I410" s="26">
        <f t="shared" si="196"/>
        <v>18.810213214003685</v>
      </c>
      <c r="J410" s="33">
        <f t="shared" ref="J410:M413" si="221">J411</f>
        <v>2227.5</v>
      </c>
      <c r="K410" s="33"/>
      <c r="L410" s="26">
        <f t="shared" si="209"/>
        <v>2227.5</v>
      </c>
      <c r="M410" s="33">
        <f t="shared" si="221"/>
        <v>2227.5</v>
      </c>
      <c r="N410" s="33"/>
      <c r="O410" s="26">
        <f t="shared" si="210"/>
        <v>2227.5</v>
      </c>
    </row>
    <row r="411" spans="1:15" ht="24">
      <c r="A411" s="19" t="s">
        <v>195</v>
      </c>
      <c r="B411" s="40" t="s">
        <v>86</v>
      </c>
      <c r="C411" s="40" t="s">
        <v>94</v>
      </c>
      <c r="D411" s="43" t="s">
        <v>471</v>
      </c>
      <c r="E411" s="40"/>
      <c r="F411" s="40"/>
      <c r="G411" s="33">
        <f t="shared" si="220"/>
        <v>1899.5</v>
      </c>
      <c r="H411" s="33">
        <f t="shared" si="220"/>
        <v>357.3</v>
      </c>
      <c r="I411" s="26">
        <f t="shared" si="196"/>
        <v>18.810213214003685</v>
      </c>
      <c r="J411" s="33">
        <f t="shared" si="221"/>
        <v>2227.5</v>
      </c>
      <c r="K411" s="33"/>
      <c r="L411" s="26">
        <f t="shared" si="209"/>
        <v>2227.5</v>
      </c>
      <c r="M411" s="33">
        <f t="shared" si="221"/>
        <v>2227.5</v>
      </c>
      <c r="N411" s="33"/>
      <c r="O411" s="26">
        <f t="shared" si="210"/>
        <v>2227.5</v>
      </c>
    </row>
    <row r="412" spans="1:15" ht="48">
      <c r="A412" s="19" t="s">
        <v>95</v>
      </c>
      <c r="B412" s="32" t="s">
        <v>86</v>
      </c>
      <c r="C412" s="32" t="s">
        <v>94</v>
      </c>
      <c r="D412" s="43" t="s">
        <v>471</v>
      </c>
      <c r="E412" s="32" t="s">
        <v>89</v>
      </c>
      <c r="F412" s="32"/>
      <c r="G412" s="33">
        <f t="shared" si="220"/>
        <v>1899.5</v>
      </c>
      <c r="H412" s="33">
        <f t="shared" si="220"/>
        <v>357.3</v>
      </c>
      <c r="I412" s="26">
        <f t="shared" si="196"/>
        <v>18.810213214003685</v>
      </c>
      <c r="J412" s="33">
        <f t="shared" si="221"/>
        <v>2227.5</v>
      </c>
      <c r="K412" s="33"/>
      <c r="L412" s="26">
        <f t="shared" si="209"/>
        <v>2227.5</v>
      </c>
      <c r="M412" s="33">
        <f t="shared" si="221"/>
        <v>2227.5</v>
      </c>
      <c r="N412" s="33"/>
      <c r="O412" s="26">
        <f t="shared" si="210"/>
        <v>2227.5</v>
      </c>
    </row>
    <row r="413" spans="1:15">
      <c r="A413" s="19" t="s">
        <v>90</v>
      </c>
      <c r="B413" s="32" t="s">
        <v>86</v>
      </c>
      <c r="C413" s="32" t="s">
        <v>94</v>
      </c>
      <c r="D413" s="43" t="s">
        <v>471</v>
      </c>
      <c r="E413" s="32" t="s">
        <v>91</v>
      </c>
      <c r="F413" s="32"/>
      <c r="G413" s="33">
        <f t="shared" si="220"/>
        <v>1899.5</v>
      </c>
      <c r="H413" s="33">
        <f t="shared" si="220"/>
        <v>357.3</v>
      </c>
      <c r="I413" s="26">
        <f t="shared" si="196"/>
        <v>18.810213214003685</v>
      </c>
      <c r="J413" s="33">
        <f t="shared" si="221"/>
        <v>2227.5</v>
      </c>
      <c r="K413" s="33"/>
      <c r="L413" s="26">
        <f t="shared" si="209"/>
        <v>2227.5</v>
      </c>
      <c r="M413" s="33">
        <f t="shared" si="221"/>
        <v>2227.5</v>
      </c>
      <c r="N413" s="33"/>
      <c r="O413" s="26">
        <f t="shared" si="210"/>
        <v>2227.5</v>
      </c>
    </row>
    <row r="414" spans="1:15">
      <c r="A414" s="19" t="s">
        <v>8</v>
      </c>
      <c r="B414" s="32" t="s">
        <v>86</v>
      </c>
      <c r="C414" s="32" t="s">
        <v>94</v>
      </c>
      <c r="D414" s="43" t="s">
        <v>471</v>
      </c>
      <c r="E414" s="32" t="s">
        <v>91</v>
      </c>
      <c r="F414" s="32" t="s">
        <v>9</v>
      </c>
      <c r="G414" s="33">
        <v>1899.5</v>
      </c>
      <c r="H414" s="114">
        <v>357.3</v>
      </c>
      <c r="I414" s="26">
        <f t="shared" ref="I414:I477" si="222">H414/G414*100</f>
        <v>18.810213214003685</v>
      </c>
      <c r="J414" s="16">
        <v>2227.5</v>
      </c>
      <c r="K414" s="16"/>
      <c r="L414" s="26">
        <f t="shared" si="209"/>
        <v>2227.5</v>
      </c>
      <c r="M414" s="35">
        <v>2227.5</v>
      </c>
      <c r="N414" s="16"/>
      <c r="O414" s="26">
        <f t="shared" si="210"/>
        <v>2227.5</v>
      </c>
    </row>
    <row r="415" spans="1:15" ht="25.5">
      <c r="A415" s="105" t="s">
        <v>283</v>
      </c>
      <c r="B415" s="32" t="s">
        <v>86</v>
      </c>
      <c r="C415" s="32" t="s">
        <v>94</v>
      </c>
      <c r="D415" s="18" t="s">
        <v>356</v>
      </c>
      <c r="E415" s="32"/>
      <c r="F415" s="32"/>
      <c r="G415" s="33">
        <f t="shared" ref="G415:H417" si="223">G416</f>
        <v>18934</v>
      </c>
      <c r="H415" s="33">
        <f t="shared" si="223"/>
        <v>4480</v>
      </c>
      <c r="I415" s="26">
        <f t="shared" si="222"/>
        <v>23.661138692299566</v>
      </c>
      <c r="J415" s="33">
        <f t="shared" ref="J415:M417" si="224">J416</f>
        <v>21020.400000000001</v>
      </c>
      <c r="K415" s="33"/>
      <c r="L415" s="26">
        <f t="shared" si="209"/>
        <v>21020.400000000001</v>
      </c>
      <c r="M415" s="33">
        <f t="shared" si="224"/>
        <v>21020.400000000001</v>
      </c>
      <c r="N415" s="33"/>
      <c r="O415" s="26">
        <f t="shared" si="210"/>
        <v>21020.400000000001</v>
      </c>
    </row>
    <row r="416" spans="1:15" ht="39.75" customHeight="1">
      <c r="A416" s="105" t="s">
        <v>151</v>
      </c>
      <c r="B416" s="32" t="s">
        <v>86</v>
      </c>
      <c r="C416" s="32" t="s">
        <v>94</v>
      </c>
      <c r="D416" s="18" t="s">
        <v>356</v>
      </c>
      <c r="E416" s="32" t="s">
        <v>89</v>
      </c>
      <c r="F416" s="32"/>
      <c r="G416" s="33">
        <f t="shared" si="223"/>
        <v>18934</v>
      </c>
      <c r="H416" s="33">
        <f t="shared" si="223"/>
        <v>4480</v>
      </c>
      <c r="I416" s="26">
        <f t="shared" si="222"/>
        <v>23.661138692299566</v>
      </c>
      <c r="J416" s="33">
        <f t="shared" si="224"/>
        <v>21020.400000000001</v>
      </c>
      <c r="K416" s="33"/>
      <c r="L416" s="26">
        <f t="shared" si="209"/>
        <v>21020.400000000001</v>
      </c>
      <c r="M416" s="33">
        <f t="shared" si="224"/>
        <v>21020.400000000001</v>
      </c>
      <c r="N416" s="33"/>
      <c r="O416" s="26">
        <f t="shared" si="210"/>
        <v>21020.400000000001</v>
      </c>
    </row>
    <row r="417" spans="1:15" ht="11.25" customHeight="1">
      <c r="A417" s="105" t="s">
        <v>90</v>
      </c>
      <c r="B417" s="32" t="s">
        <v>86</v>
      </c>
      <c r="C417" s="32" t="s">
        <v>94</v>
      </c>
      <c r="D417" s="18" t="s">
        <v>356</v>
      </c>
      <c r="E417" s="32" t="s">
        <v>91</v>
      </c>
      <c r="F417" s="32"/>
      <c r="G417" s="33">
        <f t="shared" si="223"/>
        <v>18934</v>
      </c>
      <c r="H417" s="33">
        <f t="shared" si="223"/>
        <v>4480</v>
      </c>
      <c r="I417" s="26">
        <f t="shared" si="222"/>
        <v>23.661138692299566</v>
      </c>
      <c r="J417" s="33">
        <f t="shared" si="224"/>
        <v>21020.400000000001</v>
      </c>
      <c r="K417" s="33"/>
      <c r="L417" s="26">
        <f t="shared" si="209"/>
        <v>21020.400000000001</v>
      </c>
      <c r="M417" s="33">
        <f t="shared" si="224"/>
        <v>21020.400000000001</v>
      </c>
      <c r="N417" s="33"/>
      <c r="O417" s="26">
        <f t="shared" si="210"/>
        <v>21020.400000000001</v>
      </c>
    </row>
    <row r="418" spans="1:15">
      <c r="A418" s="105" t="s">
        <v>8</v>
      </c>
      <c r="B418" s="32" t="s">
        <v>86</v>
      </c>
      <c r="C418" s="32" t="s">
        <v>94</v>
      </c>
      <c r="D418" s="18" t="s">
        <v>356</v>
      </c>
      <c r="E418" s="32" t="s">
        <v>91</v>
      </c>
      <c r="F418" s="32" t="s">
        <v>9</v>
      </c>
      <c r="G418" s="33">
        <v>18934</v>
      </c>
      <c r="H418" s="114">
        <v>4480</v>
      </c>
      <c r="I418" s="26">
        <f t="shared" si="222"/>
        <v>23.661138692299566</v>
      </c>
      <c r="J418" s="16">
        <v>21020.400000000001</v>
      </c>
      <c r="K418" s="16"/>
      <c r="L418" s="26">
        <f t="shared" si="209"/>
        <v>21020.400000000001</v>
      </c>
      <c r="M418" s="35">
        <v>21020.400000000001</v>
      </c>
      <c r="N418" s="16"/>
      <c r="O418" s="26">
        <f t="shared" si="210"/>
        <v>21020.400000000001</v>
      </c>
    </row>
    <row r="419" spans="1:15" ht="25.5">
      <c r="A419" s="105" t="s">
        <v>284</v>
      </c>
      <c r="B419" s="32" t="s">
        <v>86</v>
      </c>
      <c r="C419" s="32" t="s">
        <v>94</v>
      </c>
      <c r="D419" s="18" t="s">
        <v>480</v>
      </c>
      <c r="E419" s="32"/>
      <c r="F419" s="32"/>
      <c r="G419" s="33">
        <f t="shared" ref="G419:H421" si="225">G420</f>
        <v>10006</v>
      </c>
      <c r="H419" s="33">
        <f t="shared" si="225"/>
        <v>2638.5</v>
      </c>
      <c r="I419" s="26">
        <f t="shared" si="222"/>
        <v>26.369178492904254</v>
      </c>
      <c r="J419" s="33">
        <f t="shared" ref="J419:M421" si="226">J420</f>
        <v>9706</v>
      </c>
      <c r="K419" s="33"/>
      <c r="L419" s="26">
        <f t="shared" si="209"/>
        <v>9706</v>
      </c>
      <c r="M419" s="33">
        <f t="shared" si="226"/>
        <v>10706</v>
      </c>
      <c r="N419" s="33"/>
      <c r="O419" s="26">
        <f t="shared" si="210"/>
        <v>10706</v>
      </c>
    </row>
    <row r="420" spans="1:15" ht="51">
      <c r="A420" s="105" t="s">
        <v>479</v>
      </c>
      <c r="B420" s="32" t="s">
        <v>86</v>
      </c>
      <c r="C420" s="32" t="s">
        <v>94</v>
      </c>
      <c r="D420" s="18" t="s">
        <v>480</v>
      </c>
      <c r="E420" s="32" t="s">
        <v>89</v>
      </c>
      <c r="F420" s="32"/>
      <c r="G420" s="33">
        <f t="shared" si="225"/>
        <v>10006</v>
      </c>
      <c r="H420" s="33">
        <f t="shared" si="225"/>
        <v>2638.5</v>
      </c>
      <c r="I420" s="26">
        <f t="shared" si="222"/>
        <v>26.369178492904254</v>
      </c>
      <c r="J420" s="33">
        <f t="shared" si="226"/>
        <v>9706</v>
      </c>
      <c r="K420" s="33"/>
      <c r="L420" s="26">
        <f t="shared" si="209"/>
        <v>9706</v>
      </c>
      <c r="M420" s="33">
        <f t="shared" si="226"/>
        <v>10706</v>
      </c>
      <c r="N420" s="33"/>
      <c r="O420" s="26">
        <f t="shared" si="210"/>
        <v>10706</v>
      </c>
    </row>
    <row r="421" spans="1:15" ht="15" customHeight="1">
      <c r="A421" s="105" t="s">
        <v>90</v>
      </c>
      <c r="B421" s="32" t="s">
        <v>86</v>
      </c>
      <c r="C421" s="32" t="s">
        <v>94</v>
      </c>
      <c r="D421" s="18" t="s">
        <v>480</v>
      </c>
      <c r="E421" s="32" t="s">
        <v>91</v>
      </c>
      <c r="F421" s="32"/>
      <c r="G421" s="33">
        <f t="shared" si="225"/>
        <v>10006</v>
      </c>
      <c r="H421" s="33">
        <f t="shared" si="225"/>
        <v>2638.5</v>
      </c>
      <c r="I421" s="26">
        <f t="shared" si="222"/>
        <v>26.369178492904254</v>
      </c>
      <c r="J421" s="33">
        <f t="shared" si="226"/>
        <v>9706</v>
      </c>
      <c r="K421" s="33"/>
      <c r="L421" s="26">
        <f t="shared" si="209"/>
        <v>9706</v>
      </c>
      <c r="M421" s="33">
        <f t="shared" si="226"/>
        <v>10706</v>
      </c>
      <c r="N421" s="33"/>
      <c r="O421" s="26">
        <f t="shared" si="210"/>
        <v>10706</v>
      </c>
    </row>
    <row r="422" spans="1:15">
      <c r="A422" s="105" t="s">
        <v>8</v>
      </c>
      <c r="B422" s="32" t="s">
        <v>86</v>
      </c>
      <c r="C422" s="32" t="s">
        <v>94</v>
      </c>
      <c r="D422" s="18" t="s">
        <v>480</v>
      </c>
      <c r="E422" s="32" t="s">
        <v>91</v>
      </c>
      <c r="F422" s="32" t="s">
        <v>9</v>
      </c>
      <c r="G422" s="33">
        <v>10006</v>
      </c>
      <c r="H422" s="114">
        <v>2638.5</v>
      </c>
      <c r="I422" s="26">
        <f t="shared" si="222"/>
        <v>26.369178492904254</v>
      </c>
      <c r="J422" s="16">
        <v>9706</v>
      </c>
      <c r="K422" s="16"/>
      <c r="L422" s="26">
        <f t="shared" si="209"/>
        <v>9706</v>
      </c>
      <c r="M422" s="35">
        <v>10706</v>
      </c>
      <c r="N422" s="16"/>
      <c r="O422" s="26">
        <f t="shared" si="210"/>
        <v>10706</v>
      </c>
    </row>
    <row r="423" spans="1:15" ht="36">
      <c r="A423" s="65" t="s">
        <v>239</v>
      </c>
      <c r="B423" s="40" t="s">
        <v>86</v>
      </c>
      <c r="C423" s="40" t="s">
        <v>94</v>
      </c>
      <c r="D423" s="43" t="s">
        <v>357</v>
      </c>
      <c r="E423" s="32" t="s">
        <v>37</v>
      </c>
      <c r="F423" s="32"/>
      <c r="G423" s="33">
        <f t="shared" ref="G423:H425" si="227">G424</f>
        <v>191</v>
      </c>
      <c r="H423" s="33">
        <f t="shared" si="227"/>
        <v>51</v>
      </c>
      <c r="I423" s="26">
        <f t="shared" si="222"/>
        <v>26.701570680628272</v>
      </c>
      <c r="J423" s="33">
        <f t="shared" ref="J423:M425" si="228">J424</f>
        <v>191</v>
      </c>
      <c r="K423" s="33"/>
      <c r="L423" s="26">
        <f t="shared" si="209"/>
        <v>191</v>
      </c>
      <c r="M423" s="33">
        <f t="shared" si="228"/>
        <v>191</v>
      </c>
      <c r="N423" s="33"/>
      <c r="O423" s="26">
        <f t="shared" si="210"/>
        <v>191</v>
      </c>
    </row>
    <row r="424" spans="1:15" ht="48">
      <c r="A424" s="65" t="s">
        <v>95</v>
      </c>
      <c r="B424" s="32" t="s">
        <v>86</v>
      </c>
      <c r="C424" s="32" t="s">
        <v>94</v>
      </c>
      <c r="D424" s="43" t="s">
        <v>357</v>
      </c>
      <c r="E424" s="32" t="s">
        <v>89</v>
      </c>
      <c r="F424" s="32"/>
      <c r="G424" s="33">
        <f t="shared" si="227"/>
        <v>191</v>
      </c>
      <c r="H424" s="33">
        <f t="shared" si="227"/>
        <v>51</v>
      </c>
      <c r="I424" s="26">
        <f t="shared" si="222"/>
        <v>26.701570680628272</v>
      </c>
      <c r="J424" s="33">
        <f t="shared" si="228"/>
        <v>191</v>
      </c>
      <c r="K424" s="33"/>
      <c r="L424" s="26">
        <f t="shared" si="209"/>
        <v>191</v>
      </c>
      <c r="M424" s="33">
        <f t="shared" si="228"/>
        <v>191</v>
      </c>
      <c r="N424" s="33"/>
      <c r="O424" s="26">
        <f t="shared" si="210"/>
        <v>191</v>
      </c>
    </row>
    <row r="425" spans="1:15">
      <c r="A425" s="65" t="s">
        <v>90</v>
      </c>
      <c r="B425" s="32" t="s">
        <v>86</v>
      </c>
      <c r="C425" s="32" t="s">
        <v>94</v>
      </c>
      <c r="D425" s="43" t="s">
        <v>357</v>
      </c>
      <c r="E425" s="32" t="s">
        <v>91</v>
      </c>
      <c r="F425" s="32"/>
      <c r="G425" s="33">
        <f t="shared" si="227"/>
        <v>191</v>
      </c>
      <c r="H425" s="33">
        <f t="shared" si="227"/>
        <v>51</v>
      </c>
      <c r="I425" s="26">
        <f t="shared" si="222"/>
        <v>26.701570680628272</v>
      </c>
      <c r="J425" s="33">
        <f t="shared" si="228"/>
        <v>191</v>
      </c>
      <c r="K425" s="33"/>
      <c r="L425" s="26">
        <f t="shared" si="209"/>
        <v>191</v>
      </c>
      <c r="M425" s="33">
        <f t="shared" si="228"/>
        <v>191</v>
      </c>
      <c r="N425" s="33"/>
      <c r="O425" s="26">
        <f t="shared" si="210"/>
        <v>191</v>
      </c>
    </row>
    <row r="426" spans="1:15">
      <c r="A426" s="65" t="s">
        <v>8</v>
      </c>
      <c r="B426" s="32" t="s">
        <v>86</v>
      </c>
      <c r="C426" s="32" t="s">
        <v>94</v>
      </c>
      <c r="D426" s="43" t="s">
        <v>357</v>
      </c>
      <c r="E426" s="32" t="s">
        <v>91</v>
      </c>
      <c r="F426" s="32" t="s">
        <v>9</v>
      </c>
      <c r="G426" s="33">
        <v>191</v>
      </c>
      <c r="H426" s="33">
        <v>51</v>
      </c>
      <c r="I426" s="26">
        <f t="shared" si="222"/>
        <v>26.701570680628272</v>
      </c>
      <c r="J426" s="16">
        <v>191</v>
      </c>
      <c r="K426" s="16"/>
      <c r="L426" s="26">
        <f t="shared" si="209"/>
        <v>191</v>
      </c>
      <c r="M426" s="35">
        <v>191</v>
      </c>
      <c r="N426" s="16"/>
      <c r="O426" s="26">
        <f t="shared" si="210"/>
        <v>191</v>
      </c>
    </row>
    <row r="427" spans="1:15" ht="60">
      <c r="A427" s="38" t="s">
        <v>197</v>
      </c>
      <c r="B427" s="32" t="s">
        <v>86</v>
      </c>
      <c r="C427" s="32" t="s">
        <v>94</v>
      </c>
      <c r="D427" s="43" t="s">
        <v>358</v>
      </c>
      <c r="E427" s="32"/>
      <c r="F427" s="32"/>
      <c r="G427" s="33">
        <f t="shared" ref="G427:H429" si="229">G428</f>
        <v>2075.4</v>
      </c>
      <c r="H427" s="33">
        <f t="shared" si="229"/>
        <v>704.4</v>
      </c>
      <c r="I427" s="26">
        <f t="shared" si="222"/>
        <v>33.940445215380166</v>
      </c>
      <c r="J427" s="33">
        <f t="shared" ref="J427:M429" si="230">J428</f>
        <v>2075.4</v>
      </c>
      <c r="K427" s="33"/>
      <c r="L427" s="26">
        <f t="shared" si="209"/>
        <v>2075.4</v>
      </c>
      <c r="M427" s="33">
        <f t="shared" si="230"/>
        <v>2075.4</v>
      </c>
      <c r="N427" s="33"/>
      <c r="O427" s="26">
        <f t="shared" si="210"/>
        <v>2075.4</v>
      </c>
    </row>
    <row r="428" spans="1:15" ht="36">
      <c r="A428" s="19" t="s">
        <v>151</v>
      </c>
      <c r="B428" s="32" t="s">
        <v>86</v>
      </c>
      <c r="C428" s="32" t="s">
        <v>94</v>
      </c>
      <c r="D428" s="43" t="s">
        <v>358</v>
      </c>
      <c r="E428" s="32" t="s">
        <v>89</v>
      </c>
      <c r="F428" s="32"/>
      <c r="G428" s="33">
        <f t="shared" si="229"/>
        <v>2075.4</v>
      </c>
      <c r="H428" s="33">
        <f t="shared" si="229"/>
        <v>704.4</v>
      </c>
      <c r="I428" s="26">
        <f t="shared" si="222"/>
        <v>33.940445215380166</v>
      </c>
      <c r="J428" s="33">
        <f t="shared" si="230"/>
        <v>2075.4</v>
      </c>
      <c r="K428" s="33"/>
      <c r="L428" s="26">
        <f t="shared" si="209"/>
        <v>2075.4</v>
      </c>
      <c r="M428" s="33">
        <f t="shared" si="230"/>
        <v>2075.4</v>
      </c>
      <c r="N428" s="33"/>
      <c r="O428" s="26">
        <f t="shared" si="210"/>
        <v>2075.4</v>
      </c>
    </row>
    <row r="429" spans="1:15">
      <c r="A429" s="19" t="s">
        <v>90</v>
      </c>
      <c r="B429" s="32" t="s">
        <v>86</v>
      </c>
      <c r="C429" s="32" t="s">
        <v>94</v>
      </c>
      <c r="D429" s="43" t="s">
        <v>358</v>
      </c>
      <c r="E429" s="32" t="s">
        <v>91</v>
      </c>
      <c r="F429" s="32"/>
      <c r="G429" s="33">
        <f t="shared" si="229"/>
        <v>2075.4</v>
      </c>
      <c r="H429" s="33">
        <f t="shared" si="229"/>
        <v>704.4</v>
      </c>
      <c r="I429" s="26">
        <f t="shared" si="222"/>
        <v>33.940445215380166</v>
      </c>
      <c r="J429" s="33">
        <f t="shared" si="230"/>
        <v>2075.4</v>
      </c>
      <c r="K429" s="33"/>
      <c r="L429" s="26">
        <f t="shared" si="209"/>
        <v>2075.4</v>
      </c>
      <c r="M429" s="33">
        <f t="shared" si="230"/>
        <v>2075.4</v>
      </c>
      <c r="N429" s="33"/>
      <c r="O429" s="26">
        <f t="shared" si="210"/>
        <v>2075.4</v>
      </c>
    </row>
    <row r="430" spans="1:15">
      <c r="A430" s="19" t="s">
        <v>10</v>
      </c>
      <c r="B430" s="32" t="s">
        <v>86</v>
      </c>
      <c r="C430" s="32" t="s">
        <v>94</v>
      </c>
      <c r="D430" s="43" t="s">
        <v>358</v>
      </c>
      <c r="E430" s="32" t="s">
        <v>91</v>
      </c>
      <c r="F430" s="32" t="s">
        <v>11</v>
      </c>
      <c r="G430" s="33">
        <v>2075.4</v>
      </c>
      <c r="H430" s="114">
        <v>704.4</v>
      </c>
      <c r="I430" s="26">
        <f t="shared" si="222"/>
        <v>33.940445215380166</v>
      </c>
      <c r="J430" s="16">
        <v>2075.4</v>
      </c>
      <c r="K430" s="16"/>
      <c r="L430" s="26">
        <f t="shared" si="209"/>
        <v>2075.4</v>
      </c>
      <c r="M430" s="35">
        <v>2075.4</v>
      </c>
      <c r="N430" s="16"/>
      <c r="O430" s="26">
        <f t="shared" si="210"/>
        <v>2075.4</v>
      </c>
    </row>
    <row r="431" spans="1:15" ht="36">
      <c r="A431" s="60" t="s">
        <v>262</v>
      </c>
      <c r="B431" s="32" t="s">
        <v>86</v>
      </c>
      <c r="C431" s="32" t="s">
        <v>94</v>
      </c>
      <c r="D431" s="43" t="s">
        <v>359</v>
      </c>
      <c r="E431" s="32"/>
      <c r="F431" s="32"/>
      <c r="G431" s="33">
        <f t="shared" ref="G431:H433" si="231">G432</f>
        <v>2077.6</v>
      </c>
      <c r="H431" s="33">
        <f t="shared" si="231"/>
        <v>761.1</v>
      </c>
      <c r="I431" s="26">
        <f t="shared" si="222"/>
        <v>36.633615710435116</v>
      </c>
      <c r="J431" s="33">
        <f t="shared" ref="J431:M433" si="232">J432</f>
        <v>2604</v>
      </c>
      <c r="K431" s="33"/>
      <c r="L431" s="26">
        <f t="shared" si="209"/>
        <v>2604</v>
      </c>
      <c r="M431" s="33">
        <f t="shared" si="232"/>
        <v>2604</v>
      </c>
      <c r="N431" s="33"/>
      <c r="O431" s="26">
        <f t="shared" si="210"/>
        <v>2604</v>
      </c>
    </row>
    <row r="432" spans="1:15" ht="48">
      <c r="A432" s="65" t="s">
        <v>95</v>
      </c>
      <c r="B432" s="32" t="s">
        <v>86</v>
      </c>
      <c r="C432" s="32" t="s">
        <v>94</v>
      </c>
      <c r="D432" s="43" t="s">
        <v>359</v>
      </c>
      <c r="E432" s="32" t="s">
        <v>89</v>
      </c>
      <c r="F432" s="32"/>
      <c r="G432" s="33">
        <f t="shared" si="231"/>
        <v>2077.6</v>
      </c>
      <c r="H432" s="33">
        <f t="shared" si="231"/>
        <v>761.1</v>
      </c>
      <c r="I432" s="26">
        <f t="shared" si="222"/>
        <v>36.633615710435116</v>
      </c>
      <c r="J432" s="33">
        <f t="shared" si="232"/>
        <v>2604</v>
      </c>
      <c r="K432" s="33"/>
      <c r="L432" s="26">
        <f t="shared" si="209"/>
        <v>2604</v>
      </c>
      <c r="M432" s="33">
        <f t="shared" si="232"/>
        <v>2604</v>
      </c>
      <c r="N432" s="33"/>
      <c r="O432" s="26">
        <f t="shared" si="210"/>
        <v>2604</v>
      </c>
    </row>
    <row r="433" spans="1:15">
      <c r="A433" s="65" t="s">
        <v>90</v>
      </c>
      <c r="B433" s="32" t="s">
        <v>86</v>
      </c>
      <c r="C433" s="32" t="s">
        <v>94</v>
      </c>
      <c r="D433" s="43" t="s">
        <v>359</v>
      </c>
      <c r="E433" s="32" t="s">
        <v>91</v>
      </c>
      <c r="F433" s="32"/>
      <c r="G433" s="33">
        <f t="shared" si="231"/>
        <v>2077.6</v>
      </c>
      <c r="H433" s="33">
        <f t="shared" si="231"/>
        <v>761.1</v>
      </c>
      <c r="I433" s="26">
        <f t="shared" si="222"/>
        <v>36.633615710435116</v>
      </c>
      <c r="J433" s="33">
        <f t="shared" si="232"/>
        <v>2604</v>
      </c>
      <c r="K433" s="33"/>
      <c r="L433" s="26">
        <f t="shared" si="209"/>
        <v>2604</v>
      </c>
      <c r="M433" s="33">
        <f t="shared" si="232"/>
        <v>2604</v>
      </c>
      <c r="N433" s="33"/>
      <c r="O433" s="26">
        <f t="shared" si="210"/>
        <v>2604</v>
      </c>
    </row>
    <row r="434" spans="1:15">
      <c r="A434" s="65" t="s">
        <v>8</v>
      </c>
      <c r="B434" s="32" t="s">
        <v>86</v>
      </c>
      <c r="C434" s="32" t="s">
        <v>94</v>
      </c>
      <c r="D434" s="43" t="s">
        <v>359</v>
      </c>
      <c r="E434" s="32" t="s">
        <v>91</v>
      </c>
      <c r="F434" s="32" t="s">
        <v>9</v>
      </c>
      <c r="G434" s="33">
        <v>2077.6</v>
      </c>
      <c r="H434" s="114">
        <v>761.1</v>
      </c>
      <c r="I434" s="26">
        <f t="shared" si="222"/>
        <v>36.633615710435116</v>
      </c>
      <c r="J434" s="16">
        <v>2604</v>
      </c>
      <c r="K434" s="16"/>
      <c r="L434" s="26">
        <f t="shared" si="209"/>
        <v>2604</v>
      </c>
      <c r="M434" s="35">
        <v>2604</v>
      </c>
      <c r="N434" s="16"/>
      <c r="O434" s="26">
        <f t="shared" si="210"/>
        <v>2604</v>
      </c>
    </row>
    <row r="435" spans="1:15" ht="30" customHeight="1">
      <c r="A435" s="74" t="s">
        <v>240</v>
      </c>
      <c r="B435" s="40" t="s">
        <v>86</v>
      </c>
      <c r="C435" s="40" t="s">
        <v>94</v>
      </c>
      <c r="D435" s="43" t="s">
        <v>360</v>
      </c>
      <c r="E435" s="32" t="s">
        <v>37</v>
      </c>
      <c r="F435" s="40"/>
      <c r="G435" s="33">
        <f t="shared" ref="G435:H437" si="233">G436</f>
        <v>1629</v>
      </c>
      <c r="H435" s="33">
        <f t="shared" si="233"/>
        <v>219.8</v>
      </c>
      <c r="I435" s="26">
        <f t="shared" si="222"/>
        <v>13.492940454266423</v>
      </c>
      <c r="J435" s="33">
        <f t="shared" ref="J435:M437" si="234">J436</f>
        <v>1629</v>
      </c>
      <c r="K435" s="33"/>
      <c r="L435" s="26">
        <f t="shared" si="209"/>
        <v>1629</v>
      </c>
      <c r="M435" s="33">
        <f t="shared" si="234"/>
        <v>1629</v>
      </c>
      <c r="N435" s="33"/>
      <c r="O435" s="26">
        <f t="shared" si="210"/>
        <v>1629</v>
      </c>
    </row>
    <row r="436" spans="1:15" ht="48">
      <c r="A436" s="65" t="s">
        <v>95</v>
      </c>
      <c r="B436" s="32" t="s">
        <v>86</v>
      </c>
      <c r="C436" s="32" t="s">
        <v>94</v>
      </c>
      <c r="D436" s="43" t="s">
        <v>360</v>
      </c>
      <c r="E436" s="32" t="s">
        <v>89</v>
      </c>
      <c r="F436" s="32"/>
      <c r="G436" s="33">
        <f t="shared" si="233"/>
        <v>1629</v>
      </c>
      <c r="H436" s="33">
        <f t="shared" si="233"/>
        <v>219.8</v>
      </c>
      <c r="I436" s="26">
        <f t="shared" si="222"/>
        <v>13.492940454266423</v>
      </c>
      <c r="J436" s="33">
        <f t="shared" si="234"/>
        <v>1629</v>
      </c>
      <c r="K436" s="33"/>
      <c r="L436" s="26">
        <f t="shared" ref="L436:L499" si="235">J436+K436</f>
        <v>1629</v>
      </c>
      <c r="M436" s="33">
        <f t="shared" si="234"/>
        <v>1629</v>
      </c>
      <c r="N436" s="33"/>
      <c r="O436" s="26">
        <f t="shared" ref="O436:O499" si="236">M436+N436</f>
        <v>1629</v>
      </c>
    </row>
    <row r="437" spans="1:15">
      <c r="A437" s="65" t="s">
        <v>90</v>
      </c>
      <c r="B437" s="32" t="s">
        <v>86</v>
      </c>
      <c r="C437" s="32" t="s">
        <v>94</v>
      </c>
      <c r="D437" s="43" t="s">
        <v>360</v>
      </c>
      <c r="E437" s="32" t="s">
        <v>91</v>
      </c>
      <c r="F437" s="32"/>
      <c r="G437" s="33">
        <f t="shared" si="233"/>
        <v>1629</v>
      </c>
      <c r="H437" s="33">
        <f t="shared" si="233"/>
        <v>219.8</v>
      </c>
      <c r="I437" s="26">
        <f t="shared" si="222"/>
        <v>13.492940454266423</v>
      </c>
      <c r="J437" s="33">
        <f t="shared" si="234"/>
        <v>1629</v>
      </c>
      <c r="K437" s="33"/>
      <c r="L437" s="26">
        <f t="shared" si="235"/>
        <v>1629</v>
      </c>
      <c r="M437" s="33">
        <f t="shared" si="234"/>
        <v>1629</v>
      </c>
      <c r="N437" s="33"/>
      <c r="O437" s="26">
        <f t="shared" si="236"/>
        <v>1629</v>
      </c>
    </row>
    <row r="438" spans="1:15">
      <c r="A438" s="65" t="s">
        <v>8</v>
      </c>
      <c r="B438" s="32" t="s">
        <v>86</v>
      </c>
      <c r="C438" s="32" t="s">
        <v>94</v>
      </c>
      <c r="D438" s="43" t="s">
        <v>360</v>
      </c>
      <c r="E438" s="32" t="s">
        <v>91</v>
      </c>
      <c r="F438" s="32" t="s">
        <v>9</v>
      </c>
      <c r="G438" s="33">
        <v>1629</v>
      </c>
      <c r="H438" s="114">
        <v>219.8</v>
      </c>
      <c r="I438" s="26">
        <f t="shared" si="222"/>
        <v>13.492940454266423</v>
      </c>
      <c r="J438" s="16">
        <v>1629</v>
      </c>
      <c r="K438" s="16"/>
      <c r="L438" s="26">
        <f t="shared" si="235"/>
        <v>1629</v>
      </c>
      <c r="M438" s="35">
        <v>1629</v>
      </c>
      <c r="N438" s="16"/>
      <c r="O438" s="26">
        <f t="shared" si="236"/>
        <v>1629</v>
      </c>
    </row>
    <row r="439" spans="1:15" ht="84">
      <c r="A439" s="73" t="s">
        <v>196</v>
      </c>
      <c r="B439" s="32" t="s">
        <v>86</v>
      </c>
      <c r="C439" s="32" t="s">
        <v>94</v>
      </c>
      <c r="D439" s="43" t="s">
        <v>361</v>
      </c>
      <c r="E439" s="32" t="s">
        <v>37</v>
      </c>
      <c r="F439" s="32"/>
      <c r="G439" s="33">
        <f t="shared" ref="G439:H441" si="237">G440</f>
        <v>62664.7</v>
      </c>
      <c r="H439" s="33">
        <f t="shared" si="237"/>
        <v>19713</v>
      </c>
      <c r="I439" s="26">
        <f t="shared" si="222"/>
        <v>31.45790213629045</v>
      </c>
      <c r="J439" s="33">
        <f t="shared" ref="J439:M441" si="238">J440</f>
        <v>28884.9</v>
      </c>
      <c r="K439" s="33"/>
      <c r="L439" s="26">
        <f t="shared" si="235"/>
        <v>28884.9</v>
      </c>
      <c r="M439" s="33">
        <f t="shared" si="238"/>
        <v>33246.300000000003</v>
      </c>
      <c r="N439" s="33"/>
      <c r="O439" s="26">
        <f t="shared" si="236"/>
        <v>33246.300000000003</v>
      </c>
    </row>
    <row r="440" spans="1:15" ht="36">
      <c r="A440" s="19" t="s">
        <v>151</v>
      </c>
      <c r="B440" s="32" t="s">
        <v>86</v>
      </c>
      <c r="C440" s="32" t="s">
        <v>94</v>
      </c>
      <c r="D440" s="43" t="s">
        <v>361</v>
      </c>
      <c r="E440" s="32" t="s">
        <v>89</v>
      </c>
      <c r="F440" s="32"/>
      <c r="G440" s="33">
        <f t="shared" si="237"/>
        <v>62664.7</v>
      </c>
      <c r="H440" s="33">
        <f t="shared" si="237"/>
        <v>19713</v>
      </c>
      <c r="I440" s="26">
        <f t="shared" si="222"/>
        <v>31.45790213629045</v>
      </c>
      <c r="J440" s="33">
        <f t="shared" si="238"/>
        <v>28884.9</v>
      </c>
      <c r="K440" s="33"/>
      <c r="L440" s="26">
        <f t="shared" si="235"/>
        <v>28884.9</v>
      </c>
      <c r="M440" s="33">
        <f t="shared" si="238"/>
        <v>33246.300000000003</v>
      </c>
      <c r="N440" s="33"/>
      <c r="O440" s="26">
        <f t="shared" si="236"/>
        <v>33246.300000000003</v>
      </c>
    </row>
    <row r="441" spans="1:15">
      <c r="A441" s="19" t="s">
        <v>90</v>
      </c>
      <c r="B441" s="32" t="s">
        <v>86</v>
      </c>
      <c r="C441" s="32" t="s">
        <v>94</v>
      </c>
      <c r="D441" s="43" t="s">
        <v>361</v>
      </c>
      <c r="E441" s="32" t="s">
        <v>91</v>
      </c>
      <c r="F441" s="32"/>
      <c r="G441" s="33">
        <f t="shared" si="237"/>
        <v>62664.7</v>
      </c>
      <c r="H441" s="33">
        <f t="shared" si="237"/>
        <v>19713</v>
      </c>
      <c r="I441" s="26">
        <f t="shared" si="222"/>
        <v>31.45790213629045</v>
      </c>
      <c r="J441" s="33">
        <f t="shared" si="238"/>
        <v>28884.9</v>
      </c>
      <c r="K441" s="33"/>
      <c r="L441" s="26">
        <f t="shared" si="235"/>
        <v>28884.9</v>
      </c>
      <c r="M441" s="33">
        <f t="shared" si="238"/>
        <v>33246.300000000003</v>
      </c>
      <c r="N441" s="33"/>
      <c r="O441" s="26">
        <f t="shared" si="236"/>
        <v>33246.300000000003</v>
      </c>
    </row>
    <row r="442" spans="1:15">
      <c r="A442" s="19" t="s">
        <v>10</v>
      </c>
      <c r="B442" s="32" t="s">
        <v>86</v>
      </c>
      <c r="C442" s="32" t="s">
        <v>94</v>
      </c>
      <c r="D442" s="43" t="s">
        <v>361</v>
      </c>
      <c r="E442" s="32" t="s">
        <v>91</v>
      </c>
      <c r="F442" s="32" t="s">
        <v>11</v>
      </c>
      <c r="G442" s="33">
        <v>62664.7</v>
      </c>
      <c r="H442" s="114">
        <v>19713</v>
      </c>
      <c r="I442" s="26">
        <f t="shared" si="222"/>
        <v>31.45790213629045</v>
      </c>
      <c r="J442" s="16">
        <v>28884.9</v>
      </c>
      <c r="K442" s="16"/>
      <c r="L442" s="26">
        <f t="shared" si="235"/>
        <v>28884.9</v>
      </c>
      <c r="M442" s="35">
        <v>33246.300000000003</v>
      </c>
      <c r="N442" s="16"/>
      <c r="O442" s="26">
        <f t="shared" si="236"/>
        <v>33246.300000000003</v>
      </c>
    </row>
    <row r="443" spans="1:15" ht="38.25" customHeight="1">
      <c r="A443" s="76" t="s">
        <v>198</v>
      </c>
      <c r="B443" s="40" t="s">
        <v>86</v>
      </c>
      <c r="C443" s="40" t="s">
        <v>94</v>
      </c>
      <c r="D443" s="41" t="s">
        <v>481</v>
      </c>
      <c r="E443" s="40"/>
      <c r="F443" s="40"/>
      <c r="G443" s="33">
        <f>G444</f>
        <v>1765.5</v>
      </c>
      <c r="H443" s="33">
        <f>H444</f>
        <v>371.6</v>
      </c>
      <c r="I443" s="26">
        <f t="shared" si="222"/>
        <v>21.04786179552535</v>
      </c>
      <c r="J443" s="33" t="e">
        <f t="shared" ref="J443:M443" si="239">J444</f>
        <v>#REF!</v>
      </c>
      <c r="K443" s="33"/>
      <c r="L443" s="26" t="e">
        <f t="shared" si="235"/>
        <v>#REF!</v>
      </c>
      <c r="M443" s="33" t="e">
        <f t="shared" si="239"/>
        <v>#REF!</v>
      </c>
      <c r="N443" s="33"/>
      <c r="O443" s="26" t="e">
        <f t="shared" si="236"/>
        <v>#REF!</v>
      </c>
    </row>
    <row r="444" spans="1:15" ht="36">
      <c r="A444" s="19" t="s">
        <v>151</v>
      </c>
      <c r="B444" s="32" t="s">
        <v>86</v>
      </c>
      <c r="C444" s="32" t="s">
        <v>94</v>
      </c>
      <c r="D444" s="41" t="s">
        <v>481</v>
      </c>
      <c r="E444" s="32" t="s">
        <v>89</v>
      </c>
      <c r="F444" s="32"/>
      <c r="G444" s="33">
        <f>G445</f>
        <v>1765.5</v>
      </c>
      <c r="H444" s="33">
        <f>H445</f>
        <v>371.6</v>
      </c>
      <c r="I444" s="26">
        <f t="shared" si="222"/>
        <v>21.04786179552535</v>
      </c>
      <c r="J444" s="33" t="e">
        <f>#REF!</f>
        <v>#REF!</v>
      </c>
      <c r="K444" s="33"/>
      <c r="L444" s="26" t="e">
        <f t="shared" si="235"/>
        <v>#REF!</v>
      </c>
      <c r="M444" s="33" t="e">
        <f>#REF!</f>
        <v>#REF!</v>
      </c>
      <c r="N444" s="33"/>
      <c r="O444" s="26" t="e">
        <f t="shared" si="236"/>
        <v>#REF!</v>
      </c>
    </row>
    <row r="445" spans="1:15">
      <c r="A445" s="19" t="s">
        <v>90</v>
      </c>
      <c r="B445" s="32" t="s">
        <v>86</v>
      </c>
      <c r="C445" s="32" t="s">
        <v>94</v>
      </c>
      <c r="D445" s="41" t="s">
        <v>481</v>
      </c>
      <c r="E445" s="32" t="s">
        <v>91</v>
      </c>
      <c r="F445" s="32" t="s">
        <v>11</v>
      </c>
      <c r="G445" s="33">
        <v>1765.5</v>
      </c>
      <c r="H445" s="114">
        <v>371.6</v>
      </c>
      <c r="I445" s="26">
        <f t="shared" si="222"/>
        <v>21.04786179552535</v>
      </c>
      <c r="J445" s="16">
        <v>1765.5</v>
      </c>
      <c r="K445" s="16"/>
      <c r="L445" s="26">
        <f t="shared" si="235"/>
        <v>1765.5</v>
      </c>
      <c r="M445" s="35">
        <v>1765.5</v>
      </c>
      <c r="N445" s="16"/>
      <c r="O445" s="26">
        <f t="shared" si="236"/>
        <v>1765.5</v>
      </c>
    </row>
    <row r="446" spans="1:15" s="118" customFormat="1" ht="38.25" hidden="1">
      <c r="A446" s="10" t="s">
        <v>362</v>
      </c>
      <c r="B446" s="32" t="s">
        <v>86</v>
      </c>
      <c r="C446" s="32" t="s">
        <v>94</v>
      </c>
      <c r="D446" s="108" t="s">
        <v>365</v>
      </c>
      <c r="E446" s="32"/>
      <c r="F446" s="32"/>
      <c r="G446" s="33">
        <f t="shared" ref="G446:M451" si="240">G447</f>
        <v>0</v>
      </c>
      <c r="H446" s="33">
        <f t="shared" si="240"/>
        <v>0</v>
      </c>
      <c r="I446" s="26" t="e">
        <f t="shared" si="222"/>
        <v>#DIV/0!</v>
      </c>
      <c r="J446" s="33">
        <f t="shared" si="240"/>
        <v>0</v>
      </c>
      <c r="K446" s="33"/>
      <c r="L446" s="26">
        <f t="shared" si="235"/>
        <v>0</v>
      </c>
      <c r="M446" s="33">
        <f t="shared" si="240"/>
        <v>0</v>
      </c>
      <c r="N446" s="33"/>
      <c r="O446" s="26">
        <f t="shared" si="236"/>
        <v>0</v>
      </c>
    </row>
    <row r="447" spans="1:15" ht="38.25" hidden="1" customHeight="1">
      <c r="A447" s="105" t="s">
        <v>363</v>
      </c>
      <c r="B447" s="32" t="s">
        <v>86</v>
      </c>
      <c r="C447" s="32" t="s">
        <v>94</v>
      </c>
      <c r="D447" s="7" t="s">
        <v>367</v>
      </c>
      <c r="E447" s="36"/>
      <c r="F447" s="36"/>
      <c r="G447" s="33">
        <f t="shared" si="240"/>
        <v>0</v>
      </c>
      <c r="H447" s="33">
        <f t="shared" si="240"/>
        <v>0</v>
      </c>
      <c r="I447" s="26" t="e">
        <f t="shared" si="222"/>
        <v>#DIV/0!</v>
      </c>
      <c r="J447" s="33">
        <f t="shared" si="240"/>
        <v>0</v>
      </c>
      <c r="K447" s="33"/>
      <c r="L447" s="26">
        <f t="shared" si="235"/>
        <v>0</v>
      </c>
      <c r="M447" s="33">
        <f t="shared" si="240"/>
        <v>0</v>
      </c>
      <c r="N447" s="33"/>
      <c r="O447" s="26">
        <f t="shared" si="236"/>
        <v>0</v>
      </c>
    </row>
    <row r="448" spans="1:15" ht="38.25" hidden="1">
      <c r="A448" s="119" t="s">
        <v>364</v>
      </c>
      <c r="B448" s="32" t="s">
        <v>86</v>
      </c>
      <c r="C448" s="32" t="s">
        <v>94</v>
      </c>
      <c r="D448" s="7" t="s">
        <v>368</v>
      </c>
      <c r="E448" s="32"/>
      <c r="F448" s="32"/>
      <c r="G448" s="33">
        <f t="shared" si="240"/>
        <v>0</v>
      </c>
      <c r="H448" s="33">
        <f t="shared" si="240"/>
        <v>0</v>
      </c>
      <c r="I448" s="26" t="e">
        <f t="shared" si="222"/>
        <v>#DIV/0!</v>
      </c>
      <c r="J448" s="33">
        <f t="shared" si="240"/>
        <v>0</v>
      </c>
      <c r="K448" s="33"/>
      <c r="L448" s="26">
        <f t="shared" si="235"/>
        <v>0</v>
      </c>
      <c r="M448" s="33">
        <f t="shared" si="240"/>
        <v>0</v>
      </c>
      <c r="N448" s="33"/>
      <c r="O448" s="26">
        <f t="shared" si="236"/>
        <v>0</v>
      </c>
    </row>
    <row r="449" spans="1:15" hidden="1">
      <c r="A449" s="10" t="s">
        <v>170</v>
      </c>
      <c r="B449" s="32" t="s">
        <v>86</v>
      </c>
      <c r="C449" s="32" t="s">
        <v>94</v>
      </c>
      <c r="D449" s="7" t="s">
        <v>369</v>
      </c>
      <c r="E449" s="32" t="s">
        <v>89</v>
      </c>
      <c r="F449" s="32"/>
      <c r="G449" s="33">
        <f t="shared" si="240"/>
        <v>0</v>
      </c>
      <c r="H449" s="33">
        <f t="shared" si="240"/>
        <v>0</v>
      </c>
      <c r="I449" s="26" t="e">
        <f t="shared" si="222"/>
        <v>#DIV/0!</v>
      </c>
      <c r="J449" s="33">
        <f t="shared" si="240"/>
        <v>0</v>
      </c>
      <c r="K449" s="33"/>
      <c r="L449" s="26">
        <f t="shared" si="235"/>
        <v>0</v>
      </c>
      <c r="M449" s="33">
        <f t="shared" si="240"/>
        <v>0</v>
      </c>
      <c r="N449" s="33"/>
      <c r="O449" s="26">
        <f t="shared" si="236"/>
        <v>0</v>
      </c>
    </row>
    <row r="450" spans="1:15" ht="51" hidden="1">
      <c r="A450" s="105" t="s">
        <v>151</v>
      </c>
      <c r="B450" s="32" t="s">
        <v>86</v>
      </c>
      <c r="C450" s="32" t="s">
        <v>94</v>
      </c>
      <c r="D450" s="113" t="s">
        <v>369</v>
      </c>
      <c r="E450" s="32" t="s">
        <v>91</v>
      </c>
      <c r="F450" s="32"/>
      <c r="G450" s="33">
        <f t="shared" si="240"/>
        <v>0</v>
      </c>
      <c r="H450" s="33">
        <f t="shared" si="240"/>
        <v>0</v>
      </c>
      <c r="I450" s="26" t="e">
        <f t="shared" si="222"/>
        <v>#DIV/0!</v>
      </c>
      <c r="J450" s="33">
        <f t="shared" si="240"/>
        <v>0</v>
      </c>
      <c r="K450" s="33"/>
      <c r="L450" s="26">
        <f t="shared" si="235"/>
        <v>0</v>
      </c>
      <c r="M450" s="33">
        <f t="shared" si="240"/>
        <v>0</v>
      </c>
      <c r="N450" s="33"/>
      <c r="O450" s="26">
        <f t="shared" si="236"/>
        <v>0</v>
      </c>
    </row>
    <row r="451" spans="1:15" hidden="1">
      <c r="A451" s="105" t="s">
        <v>90</v>
      </c>
      <c r="B451" s="32" t="s">
        <v>86</v>
      </c>
      <c r="C451" s="32" t="s">
        <v>94</v>
      </c>
      <c r="D451" s="113" t="s">
        <v>369</v>
      </c>
      <c r="E451" s="32" t="s">
        <v>91</v>
      </c>
      <c r="F451" s="32"/>
      <c r="G451" s="33">
        <f t="shared" si="240"/>
        <v>0</v>
      </c>
      <c r="H451" s="33">
        <f t="shared" si="240"/>
        <v>0</v>
      </c>
      <c r="I451" s="26" t="e">
        <f t="shared" si="222"/>
        <v>#DIV/0!</v>
      </c>
      <c r="J451" s="33">
        <f t="shared" si="240"/>
        <v>0</v>
      </c>
      <c r="K451" s="33"/>
      <c r="L451" s="26">
        <f t="shared" si="235"/>
        <v>0</v>
      </c>
      <c r="M451" s="33">
        <f t="shared" si="240"/>
        <v>0</v>
      </c>
      <c r="N451" s="33"/>
      <c r="O451" s="26">
        <f t="shared" si="236"/>
        <v>0</v>
      </c>
    </row>
    <row r="452" spans="1:15" s="118" customFormat="1" hidden="1">
      <c r="A452" s="105" t="s">
        <v>8</v>
      </c>
      <c r="B452" s="7" t="s">
        <v>86</v>
      </c>
      <c r="C452" s="7" t="s">
        <v>94</v>
      </c>
      <c r="D452" s="113" t="s">
        <v>369</v>
      </c>
      <c r="E452" s="7" t="s">
        <v>91</v>
      </c>
      <c r="F452" s="7" t="s">
        <v>9</v>
      </c>
      <c r="G452" s="110">
        <v>0</v>
      </c>
      <c r="H452" s="110">
        <v>0</v>
      </c>
      <c r="I452" s="26" t="e">
        <f t="shared" si="222"/>
        <v>#DIV/0!</v>
      </c>
      <c r="J452" s="110"/>
      <c r="K452" s="110"/>
      <c r="L452" s="26">
        <f t="shared" si="235"/>
        <v>0</v>
      </c>
      <c r="M452" s="110"/>
      <c r="N452" s="110"/>
      <c r="O452" s="26">
        <f t="shared" si="236"/>
        <v>0</v>
      </c>
    </row>
    <row r="453" spans="1:15" s="118" customFormat="1" ht="38.25">
      <c r="A453" s="105" t="s">
        <v>447</v>
      </c>
      <c r="B453" s="7" t="s">
        <v>86</v>
      </c>
      <c r="C453" s="7" t="s">
        <v>94</v>
      </c>
      <c r="D453" s="113" t="s">
        <v>339</v>
      </c>
      <c r="E453" s="7"/>
      <c r="F453" s="7"/>
      <c r="G453" s="110">
        <f t="shared" ref="G453:H455" si="241">G454</f>
        <v>2000</v>
      </c>
      <c r="H453" s="110">
        <f t="shared" si="241"/>
        <v>0</v>
      </c>
      <c r="I453" s="26">
        <f t="shared" si="222"/>
        <v>0</v>
      </c>
      <c r="J453" s="110">
        <f t="shared" ref="J453:M456" si="242">J454</f>
        <v>0</v>
      </c>
      <c r="K453" s="110"/>
      <c r="L453" s="26">
        <f t="shared" si="235"/>
        <v>0</v>
      </c>
      <c r="M453" s="110">
        <f t="shared" si="242"/>
        <v>0</v>
      </c>
      <c r="N453" s="110"/>
      <c r="O453" s="26">
        <f t="shared" si="236"/>
        <v>0</v>
      </c>
    </row>
    <row r="454" spans="1:15" s="118" customFormat="1">
      <c r="A454" s="105" t="s">
        <v>170</v>
      </c>
      <c r="B454" s="7" t="s">
        <v>86</v>
      </c>
      <c r="C454" s="7" t="s">
        <v>94</v>
      </c>
      <c r="D454" s="113" t="s">
        <v>448</v>
      </c>
      <c r="E454" s="7"/>
      <c r="F454" s="7"/>
      <c r="G454" s="110">
        <f t="shared" si="241"/>
        <v>2000</v>
      </c>
      <c r="H454" s="110">
        <f t="shared" si="241"/>
        <v>0</v>
      </c>
      <c r="I454" s="26">
        <f t="shared" si="222"/>
        <v>0</v>
      </c>
      <c r="J454" s="110">
        <f t="shared" si="242"/>
        <v>0</v>
      </c>
      <c r="K454" s="110"/>
      <c r="L454" s="26">
        <f t="shared" si="235"/>
        <v>0</v>
      </c>
      <c r="M454" s="110">
        <f t="shared" si="242"/>
        <v>0</v>
      </c>
      <c r="N454" s="110"/>
      <c r="O454" s="26">
        <f t="shared" si="236"/>
        <v>0</v>
      </c>
    </row>
    <row r="455" spans="1:15" s="118" customFormat="1" ht="42" customHeight="1">
      <c r="A455" s="105" t="s">
        <v>151</v>
      </c>
      <c r="B455" s="7" t="s">
        <v>86</v>
      </c>
      <c r="C455" s="7" t="s">
        <v>94</v>
      </c>
      <c r="D455" s="113" t="s">
        <v>448</v>
      </c>
      <c r="E455" s="7" t="s">
        <v>89</v>
      </c>
      <c r="F455" s="7"/>
      <c r="G455" s="110">
        <f t="shared" si="241"/>
        <v>2000</v>
      </c>
      <c r="H455" s="110">
        <f t="shared" si="241"/>
        <v>0</v>
      </c>
      <c r="I455" s="26">
        <f t="shared" si="222"/>
        <v>0</v>
      </c>
      <c r="J455" s="110">
        <f t="shared" si="242"/>
        <v>0</v>
      </c>
      <c r="K455" s="110"/>
      <c r="L455" s="26">
        <f t="shared" si="235"/>
        <v>0</v>
      </c>
      <c r="M455" s="110">
        <f t="shared" si="242"/>
        <v>0</v>
      </c>
      <c r="N455" s="110"/>
      <c r="O455" s="26">
        <f t="shared" si="236"/>
        <v>0</v>
      </c>
    </row>
    <row r="456" spans="1:15" s="118" customFormat="1">
      <c r="A456" s="105" t="s">
        <v>90</v>
      </c>
      <c r="B456" s="7" t="s">
        <v>86</v>
      </c>
      <c r="C456" s="7" t="s">
        <v>94</v>
      </c>
      <c r="D456" s="113" t="s">
        <v>448</v>
      </c>
      <c r="E456" s="7" t="s">
        <v>91</v>
      </c>
      <c r="F456" s="7"/>
      <c r="G456" s="110">
        <f>G457+G458</f>
        <v>2000</v>
      </c>
      <c r="H456" s="110">
        <f>H457+H458</f>
        <v>0</v>
      </c>
      <c r="I456" s="26">
        <f t="shared" si="222"/>
        <v>0</v>
      </c>
      <c r="J456" s="110">
        <f t="shared" si="242"/>
        <v>0</v>
      </c>
      <c r="K456" s="110"/>
      <c r="L456" s="26">
        <f t="shared" si="235"/>
        <v>0</v>
      </c>
      <c r="M456" s="110">
        <f t="shared" si="242"/>
        <v>0</v>
      </c>
      <c r="N456" s="110"/>
      <c r="O456" s="26">
        <f t="shared" si="236"/>
        <v>0</v>
      </c>
    </row>
    <row r="457" spans="1:15" s="118" customFormat="1">
      <c r="A457" s="105" t="s">
        <v>8</v>
      </c>
      <c r="B457" s="7" t="s">
        <v>86</v>
      </c>
      <c r="C457" s="7" t="s">
        <v>94</v>
      </c>
      <c r="D457" s="113" t="s">
        <v>448</v>
      </c>
      <c r="E457" s="7" t="s">
        <v>91</v>
      </c>
      <c r="F457" s="7" t="s">
        <v>9</v>
      </c>
      <c r="G457" s="110">
        <v>540</v>
      </c>
      <c r="H457" s="110">
        <v>0</v>
      </c>
      <c r="I457" s="26">
        <f t="shared" si="222"/>
        <v>0</v>
      </c>
      <c r="J457" s="110"/>
      <c r="K457" s="110"/>
      <c r="L457" s="26">
        <f t="shared" si="235"/>
        <v>0</v>
      </c>
      <c r="M457" s="110"/>
      <c r="N457" s="110"/>
      <c r="O457" s="26">
        <f t="shared" si="236"/>
        <v>0</v>
      </c>
    </row>
    <row r="458" spans="1:15" s="118" customFormat="1">
      <c r="A458" s="105" t="s">
        <v>10</v>
      </c>
      <c r="B458" s="7" t="s">
        <v>86</v>
      </c>
      <c r="C458" s="7" t="s">
        <v>94</v>
      </c>
      <c r="D458" s="113" t="s">
        <v>448</v>
      </c>
      <c r="E458" s="7" t="s">
        <v>91</v>
      </c>
      <c r="F458" s="7" t="s">
        <v>11</v>
      </c>
      <c r="G458" s="110">
        <v>1460</v>
      </c>
      <c r="H458" s="110"/>
      <c r="I458" s="26">
        <f t="shared" si="222"/>
        <v>0</v>
      </c>
      <c r="J458" s="110"/>
      <c r="K458" s="110"/>
      <c r="L458" s="26"/>
      <c r="M458" s="110"/>
      <c r="N458" s="110"/>
      <c r="O458" s="26"/>
    </row>
    <row r="459" spans="1:15">
      <c r="A459" s="48" t="s">
        <v>252</v>
      </c>
      <c r="B459" s="28" t="s">
        <v>86</v>
      </c>
      <c r="C459" s="28" t="s">
        <v>251</v>
      </c>
      <c r="D459" s="43"/>
      <c r="E459" s="32"/>
      <c r="F459" s="32"/>
      <c r="G459" s="29">
        <f>G460+G467</f>
        <v>6989.3</v>
      </c>
      <c r="H459" s="29">
        <f>H460+H467</f>
        <v>2347.9</v>
      </c>
      <c r="I459" s="26">
        <f t="shared" si="222"/>
        <v>33.592777531369379</v>
      </c>
      <c r="J459" s="29">
        <f t="shared" ref="J459" si="243">J460+J467</f>
        <v>6889.3</v>
      </c>
      <c r="K459" s="29"/>
      <c r="L459" s="26">
        <f t="shared" si="235"/>
        <v>6889.3</v>
      </c>
      <c r="M459" s="29">
        <f t="shared" ref="M459" si="244">M460+M467</f>
        <v>7089.3</v>
      </c>
      <c r="N459" s="29"/>
      <c r="O459" s="26">
        <f t="shared" si="236"/>
        <v>7089.3</v>
      </c>
    </row>
    <row r="460" spans="1:15" ht="28.5" customHeight="1">
      <c r="A460" s="27" t="s">
        <v>341</v>
      </c>
      <c r="B460" s="28" t="s">
        <v>86</v>
      </c>
      <c r="C460" s="28" t="s">
        <v>251</v>
      </c>
      <c r="D460" s="49" t="s">
        <v>343</v>
      </c>
      <c r="E460" s="28"/>
      <c r="F460" s="28"/>
      <c r="G460" s="33">
        <f t="shared" ref="G460:M465" si="245">G461</f>
        <v>3389.3</v>
      </c>
      <c r="H460" s="33">
        <f t="shared" si="245"/>
        <v>1137.9000000000001</v>
      </c>
      <c r="I460" s="26">
        <f t="shared" si="222"/>
        <v>33.573304222110764</v>
      </c>
      <c r="J460" s="33">
        <f t="shared" si="245"/>
        <v>3389.3</v>
      </c>
      <c r="K460" s="33"/>
      <c r="L460" s="26">
        <f t="shared" si="235"/>
        <v>3389.3</v>
      </c>
      <c r="M460" s="33">
        <f t="shared" si="245"/>
        <v>3589.3</v>
      </c>
      <c r="N460" s="33"/>
      <c r="O460" s="26">
        <f t="shared" si="236"/>
        <v>3589.3</v>
      </c>
    </row>
    <row r="461" spans="1:15" ht="42" customHeight="1">
      <c r="A461" s="27" t="s">
        <v>370</v>
      </c>
      <c r="B461" s="28" t="s">
        <v>86</v>
      </c>
      <c r="C461" s="28" t="s">
        <v>251</v>
      </c>
      <c r="D461" s="49" t="s">
        <v>344</v>
      </c>
      <c r="E461" s="28"/>
      <c r="F461" s="28"/>
      <c r="G461" s="33">
        <f t="shared" si="245"/>
        <v>3389.3</v>
      </c>
      <c r="H461" s="33">
        <f t="shared" si="245"/>
        <v>1137.9000000000001</v>
      </c>
      <c r="I461" s="26">
        <f t="shared" si="222"/>
        <v>33.573304222110764</v>
      </c>
      <c r="J461" s="33">
        <f t="shared" si="245"/>
        <v>3389.3</v>
      </c>
      <c r="K461" s="33"/>
      <c r="L461" s="26">
        <f t="shared" si="235"/>
        <v>3389.3</v>
      </c>
      <c r="M461" s="33">
        <f t="shared" si="245"/>
        <v>3589.3</v>
      </c>
      <c r="N461" s="33"/>
      <c r="O461" s="26">
        <f t="shared" si="236"/>
        <v>3589.3</v>
      </c>
    </row>
    <row r="462" spans="1:15" ht="48">
      <c r="A462" s="71" t="s">
        <v>371</v>
      </c>
      <c r="B462" s="40" t="s">
        <v>86</v>
      </c>
      <c r="C462" s="40" t="s">
        <v>251</v>
      </c>
      <c r="D462" s="41" t="s">
        <v>378</v>
      </c>
      <c r="E462" s="36"/>
      <c r="F462" s="36"/>
      <c r="G462" s="33">
        <f t="shared" si="245"/>
        <v>3389.3</v>
      </c>
      <c r="H462" s="33">
        <f t="shared" si="245"/>
        <v>1137.9000000000001</v>
      </c>
      <c r="I462" s="26">
        <f t="shared" si="222"/>
        <v>33.573304222110764</v>
      </c>
      <c r="J462" s="33">
        <f t="shared" si="245"/>
        <v>3389.3</v>
      </c>
      <c r="K462" s="33"/>
      <c r="L462" s="26">
        <f t="shared" si="235"/>
        <v>3389.3</v>
      </c>
      <c r="M462" s="33">
        <f t="shared" si="245"/>
        <v>3589.3</v>
      </c>
      <c r="N462" s="33"/>
      <c r="O462" s="26">
        <f t="shared" si="236"/>
        <v>3589.3</v>
      </c>
    </row>
    <row r="463" spans="1:15" ht="24">
      <c r="A463" s="19" t="s">
        <v>199</v>
      </c>
      <c r="B463" s="32" t="s">
        <v>86</v>
      </c>
      <c r="C463" s="32" t="s">
        <v>251</v>
      </c>
      <c r="D463" s="43" t="s">
        <v>379</v>
      </c>
      <c r="E463" s="32"/>
      <c r="F463" s="32"/>
      <c r="G463" s="33">
        <f t="shared" si="245"/>
        <v>3389.3</v>
      </c>
      <c r="H463" s="33">
        <f t="shared" si="245"/>
        <v>1137.9000000000001</v>
      </c>
      <c r="I463" s="26">
        <f t="shared" si="222"/>
        <v>33.573304222110764</v>
      </c>
      <c r="J463" s="33">
        <f t="shared" si="245"/>
        <v>3389.3</v>
      </c>
      <c r="K463" s="33"/>
      <c r="L463" s="26">
        <f t="shared" si="235"/>
        <v>3389.3</v>
      </c>
      <c r="M463" s="33">
        <f t="shared" si="245"/>
        <v>3589.3</v>
      </c>
      <c r="N463" s="33"/>
      <c r="O463" s="26">
        <f t="shared" si="236"/>
        <v>3589.3</v>
      </c>
    </row>
    <row r="464" spans="1:15" ht="36">
      <c r="A464" s="19" t="s">
        <v>151</v>
      </c>
      <c r="B464" s="32" t="s">
        <v>86</v>
      </c>
      <c r="C464" s="32" t="s">
        <v>251</v>
      </c>
      <c r="D464" s="43" t="s">
        <v>379</v>
      </c>
      <c r="E464" s="32" t="s">
        <v>89</v>
      </c>
      <c r="F464" s="32"/>
      <c r="G464" s="33">
        <f t="shared" si="245"/>
        <v>3389.3</v>
      </c>
      <c r="H464" s="33">
        <f t="shared" si="245"/>
        <v>1137.9000000000001</v>
      </c>
      <c r="I464" s="26">
        <f t="shared" si="222"/>
        <v>33.573304222110764</v>
      </c>
      <c r="J464" s="33">
        <f t="shared" si="245"/>
        <v>3389.3</v>
      </c>
      <c r="K464" s="33"/>
      <c r="L464" s="26">
        <f t="shared" si="235"/>
        <v>3389.3</v>
      </c>
      <c r="M464" s="33">
        <f t="shared" si="245"/>
        <v>3589.3</v>
      </c>
      <c r="N464" s="33"/>
      <c r="O464" s="26">
        <f t="shared" si="236"/>
        <v>3589.3</v>
      </c>
    </row>
    <row r="465" spans="1:15">
      <c r="A465" s="19" t="s">
        <v>90</v>
      </c>
      <c r="B465" s="32" t="s">
        <v>86</v>
      </c>
      <c r="C465" s="32" t="s">
        <v>251</v>
      </c>
      <c r="D465" s="43" t="s">
        <v>379</v>
      </c>
      <c r="E465" s="32" t="s">
        <v>91</v>
      </c>
      <c r="F465" s="32"/>
      <c r="G465" s="33">
        <f t="shared" si="245"/>
        <v>3389.3</v>
      </c>
      <c r="H465" s="33">
        <f t="shared" si="245"/>
        <v>1137.9000000000001</v>
      </c>
      <c r="I465" s="26">
        <f t="shared" si="222"/>
        <v>33.573304222110764</v>
      </c>
      <c r="J465" s="33">
        <f t="shared" si="245"/>
        <v>3389.3</v>
      </c>
      <c r="K465" s="33"/>
      <c r="L465" s="26">
        <f t="shared" si="235"/>
        <v>3389.3</v>
      </c>
      <c r="M465" s="33">
        <f t="shared" si="245"/>
        <v>3589.3</v>
      </c>
      <c r="N465" s="33"/>
      <c r="O465" s="26">
        <f t="shared" si="236"/>
        <v>3589.3</v>
      </c>
    </row>
    <row r="466" spans="1:15">
      <c r="A466" s="19" t="s">
        <v>8</v>
      </c>
      <c r="B466" s="32" t="s">
        <v>86</v>
      </c>
      <c r="C466" s="32" t="s">
        <v>251</v>
      </c>
      <c r="D466" s="43" t="s">
        <v>379</v>
      </c>
      <c r="E466" s="32" t="s">
        <v>91</v>
      </c>
      <c r="F466" s="32" t="s">
        <v>9</v>
      </c>
      <c r="G466" s="33">
        <v>3389.3</v>
      </c>
      <c r="H466" s="114">
        <v>1137.9000000000001</v>
      </c>
      <c r="I466" s="26">
        <f t="shared" si="222"/>
        <v>33.573304222110764</v>
      </c>
      <c r="J466" s="33">
        <v>3389.3</v>
      </c>
      <c r="K466" s="33"/>
      <c r="L466" s="26">
        <f t="shared" si="235"/>
        <v>3389.3</v>
      </c>
      <c r="M466" s="33">
        <v>3589.3</v>
      </c>
      <c r="N466" s="33"/>
      <c r="O466" s="26">
        <f t="shared" si="236"/>
        <v>3589.3</v>
      </c>
    </row>
    <row r="467" spans="1:15" ht="73.5" customHeight="1">
      <c r="A467" s="8" t="s">
        <v>372</v>
      </c>
      <c r="B467" s="28" t="s">
        <v>86</v>
      </c>
      <c r="C467" s="28" t="s">
        <v>251</v>
      </c>
      <c r="D467" s="9" t="s">
        <v>374</v>
      </c>
      <c r="E467" s="28"/>
      <c r="F467" s="28"/>
      <c r="G467" s="29">
        <f t="shared" ref="G467:M472" si="246">G468</f>
        <v>3600</v>
      </c>
      <c r="H467" s="29">
        <f t="shared" si="246"/>
        <v>1210</v>
      </c>
      <c r="I467" s="26">
        <f t="shared" si="222"/>
        <v>33.611111111111114</v>
      </c>
      <c r="J467" s="29">
        <f t="shared" si="246"/>
        <v>3500</v>
      </c>
      <c r="K467" s="29"/>
      <c r="L467" s="26">
        <f t="shared" si="235"/>
        <v>3500</v>
      </c>
      <c r="M467" s="29">
        <f t="shared" si="246"/>
        <v>3500</v>
      </c>
      <c r="N467" s="29"/>
      <c r="O467" s="26">
        <f t="shared" si="236"/>
        <v>3500</v>
      </c>
    </row>
    <row r="468" spans="1:15" ht="51">
      <c r="A468" s="120" t="s">
        <v>233</v>
      </c>
      <c r="B468" s="40" t="s">
        <v>86</v>
      </c>
      <c r="C468" s="40" t="s">
        <v>251</v>
      </c>
      <c r="D468" s="109" t="s">
        <v>375</v>
      </c>
      <c r="E468" s="40"/>
      <c r="F468" s="40"/>
      <c r="G468" s="42">
        <f>G469</f>
        <v>3600</v>
      </c>
      <c r="H468" s="42">
        <f>H469</f>
        <v>1210</v>
      </c>
      <c r="I468" s="26">
        <f t="shared" si="222"/>
        <v>33.611111111111114</v>
      </c>
      <c r="J468" s="42">
        <f t="shared" si="246"/>
        <v>3500</v>
      </c>
      <c r="K468" s="42"/>
      <c r="L468" s="26">
        <f t="shared" si="235"/>
        <v>3500</v>
      </c>
      <c r="M468" s="42">
        <f t="shared" si="246"/>
        <v>3500</v>
      </c>
      <c r="N468" s="42"/>
      <c r="O468" s="26">
        <f t="shared" si="236"/>
        <v>3500</v>
      </c>
    </row>
    <row r="469" spans="1:15" ht="37.5" customHeight="1">
      <c r="A469" s="120" t="s">
        <v>373</v>
      </c>
      <c r="B469" s="40" t="s">
        <v>86</v>
      </c>
      <c r="C469" s="40" t="s">
        <v>251</v>
      </c>
      <c r="D469" s="109" t="s">
        <v>376</v>
      </c>
      <c r="E469" s="40"/>
      <c r="F469" s="40"/>
      <c r="G469" s="42">
        <f>G470+G474</f>
        <v>3600</v>
      </c>
      <c r="H469" s="42">
        <f>H470+H474</f>
        <v>1210</v>
      </c>
      <c r="I469" s="26">
        <f t="shared" si="222"/>
        <v>33.611111111111114</v>
      </c>
      <c r="J469" s="42">
        <f t="shared" ref="J469" si="247">J470+J474</f>
        <v>3500</v>
      </c>
      <c r="K469" s="42"/>
      <c r="L469" s="26">
        <f t="shared" si="235"/>
        <v>3500</v>
      </c>
      <c r="M469" s="42">
        <f t="shared" ref="M469" si="248">M470+M474</f>
        <v>3500</v>
      </c>
      <c r="N469" s="42"/>
      <c r="O469" s="26">
        <f t="shared" si="236"/>
        <v>3500</v>
      </c>
    </row>
    <row r="470" spans="1:15" ht="25.5">
      <c r="A470" s="105" t="s">
        <v>200</v>
      </c>
      <c r="B470" s="32" t="s">
        <v>86</v>
      </c>
      <c r="C470" s="32" t="s">
        <v>251</v>
      </c>
      <c r="D470" s="18" t="s">
        <v>377</v>
      </c>
      <c r="E470" s="32"/>
      <c r="F470" s="32"/>
      <c r="G470" s="33">
        <f t="shared" si="246"/>
        <v>3500</v>
      </c>
      <c r="H470" s="33">
        <f t="shared" si="246"/>
        <v>1210</v>
      </c>
      <c r="I470" s="26">
        <f t="shared" si="222"/>
        <v>34.571428571428569</v>
      </c>
      <c r="J470" s="33">
        <f t="shared" si="246"/>
        <v>3500</v>
      </c>
      <c r="K470" s="33"/>
      <c r="L470" s="26">
        <f t="shared" si="235"/>
        <v>3500</v>
      </c>
      <c r="M470" s="33">
        <f t="shared" si="246"/>
        <v>3500</v>
      </c>
      <c r="N470" s="33"/>
      <c r="O470" s="26">
        <f t="shared" si="236"/>
        <v>3500</v>
      </c>
    </row>
    <row r="471" spans="1:15" ht="39" customHeight="1">
      <c r="A471" s="105" t="s">
        <v>151</v>
      </c>
      <c r="B471" s="32" t="s">
        <v>86</v>
      </c>
      <c r="C471" s="32" t="s">
        <v>251</v>
      </c>
      <c r="D471" s="18" t="s">
        <v>377</v>
      </c>
      <c r="E471" s="32" t="s">
        <v>89</v>
      </c>
      <c r="F471" s="32"/>
      <c r="G471" s="33">
        <f t="shared" si="246"/>
        <v>3500</v>
      </c>
      <c r="H471" s="33">
        <f t="shared" si="246"/>
        <v>1210</v>
      </c>
      <c r="I471" s="26">
        <f t="shared" si="222"/>
        <v>34.571428571428569</v>
      </c>
      <c r="J471" s="33">
        <f t="shared" si="246"/>
        <v>3500</v>
      </c>
      <c r="K471" s="33"/>
      <c r="L471" s="26">
        <f t="shared" si="235"/>
        <v>3500</v>
      </c>
      <c r="M471" s="33">
        <f t="shared" si="246"/>
        <v>3500</v>
      </c>
      <c r="N471" s="33"/>
      <c r="O471" s="26">
        <f t="shared" si="236"/>
        <v>3500</v>
      </c>
    </row>
    <row r="472" spans="1:15">
      <c r="A472" s="105" t="s">
        <v>90</v>
      </c>
      <c r="B472" s="32" t="s">
        <v>86</v>
      </c>
      <c r="C472" s="32" t="s">
        <v>251</v>
      </c>
      <c r="D472" s="18" t="s">
        <v>377</v>
      </c>
      <c r="E472" s="32" t="s">
        <v>91</v>
      </c>
      <c r="F472" s="32"/>
      <c r="G472" s="33">
        <f>G473</f>
        <v>3500</v>
      </c>
      <c r="H472" s="33">
        <f>H473</f>
        <v>1210</v>
      </c>
      <c r="I472" s="26">
        <f t="shared" si="222"/>
        <v>34.571428571428569</v>
      </c>
      <c r="J472" s="33">
        <f t="shared" si="246"/>
        <v>3500</v>
      </c>
      <c r="K472" s="33"/>
      <c r="L472" s="26">
        <f t="shared" si="235"/>
        <v>3500</v>
      </c>
      <c r="M472" s="33">
        <f t="shared" si="246"/>
        <v>3500</v>
      </c>
      <c r="N472" s="33"/>
      <c r="O472" s="26">
        <f t="shared" si="236"/>
        <v>3500</v>
      </c>
    </row>
    <row r="473" spans="1:15">
      <c r="A473" s="105" t="s">
        <v>8</v>
      </c>
      <c r="B473" s="32" t="s">
        <v>86</v>
      </c>
      <c r="C473" s="32" t="s">
        <v>251</v>
      </c>
      <c r="D473" s="18" t="s">
        <v>377</v>
      </c>
      <c r="E473" s="32" t="s">
        <v>91</v>
      </c>
      <c r="F473" s="32" t="s">
        <v>9</v>
      </c>
      <c r="G473" s="33">
        <v>3500</v>
      </c>
      <c r="H473" s="33">
        <v>1210</v>
      </c>
      <c r="I473" s="26">
        <f t="shared" si="222"/>
        <v>34.571428571428569</v>
      </c>
      <c r="J473" s="16">
        <v>3500</v>
      </c>
      <c r="K473" s="16"/>
      <c r="L473" s="26">
        <f t="shared" si="235"/>
        <v>3500</v>
      </c>
      <c r="M473" s="35">
        <v>3500</v>
      </c>
      <c r="N473" s="16"/>
      <c r="O473" s="26">
        <f t="shared" si="236"/>
        <v>3500</v>
      </c>
    </row>
    <row r="474" spans="1:15" ht="76.5">
      <c r="A474" s="119" t="s">
        <v>259</v>
      </c>
      <c r="B474" s="32" t="s">
        <v>86</v>
      </c>
      <c r="C474" s="32" t="s">
        <v>251</v>
      </c>
      <c r="D474" s="18" t="s">
        <v>377</v>
      </c>
      <c r="E474" s="32"/>
      <c r="F474" s="32"/>
      <c r="G474" s="33">
        <f t="shared" ref="G474:H476" si="249">G475</f>
        <v>100</v>
      </c>
      <c r="H474" s="33">
        <f t="shared" si="249"/>
        <v>0</v>
      </c>
      <c r="I474" s="26">
        <f t="shared" si="222"/>
        <v>0</v>
      </c>
      <c r="J474" s="33">
        <f t="shared" ref="J474:M476" si="250">J475</f>
        <v>0</v>
      </c>
      <c r="K474" s="33"/>
      <c r="L474" s="26">
        <f t="shared" si="235"/>
        <v>0</v>
      </c>
      <c r="M474" s="33">
        <f t="shared" si="250"/>
        <v>0</v>
      </c>
      <c r="N474" s="33"/>
      <c r="O474" s="26">
        <f t="shared" si="236"/>
        <v>0</v>
      </c>
    </row>
    <row r="475" spans="1:15" ht="51">
      <c r="A475" s="105" t="s">
        <v>95</v>
      </c>
      <c r="B475" s="32" t="s">
        <v>86</v>
      </c>
      <c r="C475" s="32" t="s">
        <v>251</v>
      </c>
      <c r="D475" s="18" t="s">
        <v>377</v>
      </c>
      <c r="E475" s="32" t="s">
        <v>89</v>
      </c>
      <c r="F475" s="32"/>
      <c r="G475" s="33">
        <f t="shared" si="249"/>
        <v>100</v>
      </c>
      <c r="H475" s="33">
        <f t="shared" si="249"/>
        <v>0</v>
      </c>
      <c r="I475" s="26">
        <f t="shared" si="222"/>
        <v>0</v>
      </c>
      <c r="J475" s="33">
        <f t="shared" si="250"/>
        <v>0</v>
      </c>
      <c r="K475" s="33"/>
      <c r="L475" s="26">
        <f t="shared" si="235"/>
        <v>0</v>
      </c>
      <c r="M475" s="33">
        <f t="shared" si="250"/>
        <v>0</v>
      </c>
      <c r="N475" s="33"/>
      <c r="O475" s="26">
        <f t="shared" si="236"/>
        <v>0</v>
      </c>
    </row>
    <row r="476" spans="1:15">
      <c r="A476" s="105" t="s">
        <v>90</v>
      </c>
      <c r="B476" s="32" t="s">
        <v>86</v>
      </c>
      <c r="C476" s="32" t="s">
        <v>251</v>
      </c>
      <c r="D476" s="18" t="s">
        <v>377</v>
      </c>
      <c r="E476" s="32" t="s">
        <v>91</v>
      </c>
      <c r="F476" s="32"/>
      <c r="G476" s="33">
        <f t="shared" si="249"/>
        <v>100</v>
      </c>
      <c r="H476" s="33">
        <f t="shared" si="249"/>
        <v>0</v>
      </c>
      <c r="I476" s="26">
        <f t="shared" si="222"/>
        <v>0</v>
      </c>
      <c r="J476" s="33">
        <f t="shared" si="250"/>
        <v>0</v>
      </c>
      <c r="K476" s="33"/>
      <c r="L476" s="26">
        <f t="shared" si="235"/>
        <v>0</v>
      </c>
      <c r="M476" s="33">
        <f t="shared" si="250"/>
        <v>0</v>
      </c>
      <c r="N476" s="33"/>
      <c r="O476" s="26">
        <f t="shared" si="236"/>
        <v>0</v>
      </c>
    </row>
    <row r="477" spans="1:15">
      <c r="A477" s="105" t="s">
        <v>10</v>
      </c>
      <c r="B477" s="32" t="s">
        <v>86</v>
      </c>
      <c r="C477" s="32" t="s">
        <v>251</v>
      </c>
      <c r="D477" s="18" t="s">
        <v>377</v>
      </c>
      <c r="E477" s="32" t="s">
        <v>91</v>
      </c>
      <c r="F477" s="32" t="s">
        <v>11</v>
      </c>
      <c r="G477" s="33">
        <v>100</v>
      </c>
      <c r="H477" s="33">
        <v>0</v>
      </c>
      <c r="I477" s="26">
        <f t="shared" si="222"/>
        <v>0</v>
      </c>
      <c r="J477" s="16"/>
      <c r="K477" s="16"/>
      <c r="L477" s="26">
        <f t="shared" si="235"/>
        <v>0</v>
      </c>
      <c r="M477" s="35"/>
      <c r="N477" s="16"/>
      <c r="O477" s="26">
        <f t="shared" si="236"/>
        <v>0</v>
      </c>
    </row>
    <row r="478" spans="1:15" ht="24">
      <c r="A478" s="48" t="s">
        <v>96</v>
      </c>
      <c r="B478" s="28" t="s">
        <v>86</v>
      </c>
      <c r="C478" s="28" t="s">
        <v>97</v>
      </c>
      <c r="D478" s="28"/>
      <c r="E478" s="28"/>
      <c r="F478" s="28"/>
      <c r="G478" s="29">
        <f>G479+G496+G515</f>
        <v>948.6</v>
      </c>
      <c r="H478" s="29">
        <f>H479+H496+H515</f>
        <v>0</v>
      </c>
      <c r="I478" s="26">
        <f t="shared" ref="I478:I532" si="251">H478/G478*100</f>
        <v>0</v>
      </c>
      <c r="J478" s="29">
        <f>J479+J496+J515</f>
        <v>915.7</v>
      </c>
      <c r="K478" s="29">
        <f>K479+K496+K515</f>
        <v>-51.1</v>
      </c>
      <c r="L478" s="26">
        <f t="shared" si="235"/>
        <v>864.6</v>
      </c>
      <c r="M478" s="29">
        <f>M479+M496+M515</f>
        <v>915.7</v>
      </c>
      <c r="N478" s="29">
        <f>N479+N496+N515</f>
        <v>-51.1</v>
      </c>
      <c r="O478" s="26">
        <f t="shared" si="236"/>
        <v>864.6</v>
      </c>
    </row>
    <row r="479" spans="1:15" ht="26.25" customHeight="1">
      <c r="A479" s="27" t="s">
        <v>380</v>
      </c>
      <c r="B479" s="28" t="s">
        <v>86</v>
      </c>
      <c r="C479" s="28" t="s">
        <v>97</v>
      </c>
      <c r="D479" s="28" t="s">
        <v>343</v>
      </c>
      <c r="E479" s="28"/>
      <c r="F479" s="28"/>
      <c r="G479" s="33">
        <f>G480</f>
        <v>818.6</v>
      </c>
      <c r="H479" s="33">
        <f>H480</f>
        <v>0</v>
      </c>
      <c r="I479" s="26">
        <f t="shared" si="251"/>
        <v>0</v>
      </c>
      <c r="J479" s="33">
        <f t="shared" ref="J479:N480" si="252">J480</f>
        <v>869.7</v>
      </c>
      <c r="K479" s="33">
        <f t="shared" si="252"/>
        <v>-51.1</v>
      </c>
      <c r="L479" s="26">
        <f t="shared" si="235"/>
        <v>818.6</v>
      </c>
      <c r="M479" s="33">
        <f t="shared" si="252"/>
        <v>869.7</v>
      </c>
      <c r="N479" s="33">
        <f t="shared" si="252"/>
        <v>-51.1</v>
      </c>
      <c r="O479" s="26">
        <f t="shared" si="236"/>
        <v>818.6</v>
      </c>
    </row>
    <row r="480" spans="1:15" ht="54">
      <c r="A480" s="125" t="s">
        <v>439</v>
      </c>
      <c r="B480" s="28" t="s">
        <v>86</v>
      </c>
      <c r="C480" s="28" t="s">
        <v>97</v>
      </c>
      <c r="D480" s="28" t="s">
        <v>344</v>
      </c>
      <c r="E480" s="28"/>
      <c r="F480" s="28"/>
      <c r="G480" s="33">
        <f>G481</f>
        <v>818.6</v>
      </c>
      <c r="H480" s="33">
        <f>H481</f>
        <v>0</v>
      </c>
      <c r="I480" s="26">
        <f t="shared" si="251"/>
        <v>0</v>
      </c>
      <c r="J480" s="33">
        <f t="shared" si="252"/>
        <v>869.7</v>
      </c>
      <c r="K480" s="33">
        <f t="shared" si="252"/>
        <v>-51.1</v>
      </c>
      <c r="L480" s="26">
        <f t="shared" si="235"/>
        <v>818.6</v>
      </c>
      <c r="M480" s="33">
        <f t="shared" si="252"/>
        <v>869.7</v>
      </c>
      <c r="N480" s="33">
        <f t="shared" si="252"/>
        <v>-51.1</v>
      </c>
      <c r="O480" s="26">
        <f t="shared" si="236"/>
        <v>818.6</v>
      </c>
    </row>
    <row r="481" spans="1:15" ht="36">
      <c r="A481" s="84" t="s">
        <v>381</v>
      </c>
      <c r="B481" s="28" t="s">
        <v>86</v>
      </c>
      <c r="C481" s="28" t="s">
        <v>97</v>
      </c>
      <c r="D481" s="28" t="s">
        <v>382</v>
      </c>
      <c r="E481" s="28"/>
      <c r="F481" s="28"/>
      <c r="G481" s="33">
        <f>G482+G491</f>
        <v>818.6</v>
      </c>
      <c r="H481" s="33">
        <f>H482+H491</f>
        <v>0</v>
      </c>
      <c r="I481" s="26">
        <f t="shared" si="251"/>
        <v>0</v>
      </c>
      <c r="J481" s="33">
        <f t="shared" ref="J481:K481" si="253">J482+J491</f>
        <v>869.7</v>
      </c>
      <c r="K481" s="33">
        <f t="shared" si="253"/>
        <v>-51.1</v>
      </c>
      <c r="L481" s="26">
        <f t="shared" si="235"/>
        <v>818.6</v>
      </c>
      <c r="M481" s="33">
        <f t="shared" ref="M481:N481" si="254">M482+M491</f>
        <v>869.7</v>
      </c>
      <c r="N481" s="33">
        <f t="shared" si="254"/>
        <v>-51.1</v>
      </c>
      <c r="O481" s="26">
        <f t="shared" si="236"/>
        <v>818.6</v>
      </c>
    </row>
    <row r="482" spans="1:15">
      <c r="A482" s="77" t="s">
        <v>202</v>
      </c>
      <c r="B482" s="32" t="s">
        <v>86</v>
      </c>
      <c r="C482" s="32" t="s">
        <v>97</v>
      </c>
      <c r="D482" s="43" t="s">
        <v>382</v>
      </c>
      <c r="E482" s="28"/>
      <c r="F482" s="28"/>
      <c r="G482" s="33">
        <f>G483+G487</f>
        <v>51.1</v>
      </c>
      <c r="H482" s="33">
        <f>H483+H487</f>
        <v>0</v>
      </c>
      <c r="I482" s="26">
        <f t="shared" si="251"/>
        <v>0</v>
      </c>
      <c r="J482" s="33">
        <f t="shared" ref="J482:K482" si="255">J483+J487</f>
        <v>102.2</v>
      </c>
      <c r="K482" s="33">
        <f t="shared" si="255"/>
        <v>-51.1</v>
      </c>
      <c r="L482" s="26">
        <f t="shared" si="235"/>
        <v>51.1</v>
      </c>
      <c r="M482" s="33">
        <f t="shared" ref="M482:N482" si="256">M483+M487</f>
        <v>102.2</v>
      </c>
      <c r="N482" s="33">
        <f t="shared" si="256"/>
        <v>-51.1</v>
      </c>
      <c r="O482" s="26">
        <f t="shared" si="236"/>
        <v>51.1</v>
      </c>
    </row>
    <row r="483" spans="1:15" ht="36">
      <c r="A483" s="31" t="s">
        <v>268</v>
      </c>
      <c r="B483" s="32" t="s">
        <v>86</v>
      </c>
      <c r="C483" s="32" t="s">
        <v>97</v>
      </c>
      <c r="D483" s="41" t="s">
        <v>383</v>
      </c>
      <c r="E483" s="28"/>
      <c r="F483" s="28"/>
      <c r="G483" s="33">
        <f t="shared" ref="G483:H485" si="257">G484</f>
        <v>51.1</v>
      </c>
      <c r="H483" s="33">
        <f t="shared" si="257"/>
        <v>0</v>
      </c>
      <c r="I483" s="26">
        <f t="shared" si="251"/>
        <v>0</v>
      </c>
      <c r="J483" s="33">
        <f t="shared" ref="J483:N485" si="258">J484</f>
        <v>51.1</v>
      </c>
      <c r="K483" s="33">
        <f t="shared" si="258"/>
        <v>0</v>
      </c>
      <c r="L483" s="26">
        <f t="shared" si="235"/>
        <v>51.1</v>
      </c>
      <c r="M483" s="33">
        <f t="shared" si="258"/>
        <v>51.1</v>
      </c>
      <c r="N483" s="33">
        <f t="shared" si="258"/>
        <v>0</v>
      </c>
      <c r="O483" s="26">
        <f t="shared" si="236"/>
        <v>51.1</v>
      </c>
    </row>
    <row r="484" spans="1:15" ht="24">
      <c r="A484" s="38" t="s">
        <v>98</v>
      </c>
      <c r="B484" s="32" t="s">
        <v>86</v>
      </c>
      <c r="C484" s="32" t="s">
        <v>97</v>
      </c>
      <c r="D484" s="41" t="s">
        <v>383</v>
      </c>
      <c r="E484" s="32" t="s">
        <v>99</v>
      </c>
      <c r="F484" s="32"/>
      <c r="G484" s="33">
        <f t="shared" si="257"/>
        <v>51.1</v>
      </c>
      <c r="H484" s="33">
        <f t="shared" si="257"/>
        <v>0</v>
      </c>
      <c r="I484" s="26">
        <f t="shared" si="251"/>
        <v>0</v>
      </c>
      <c r="J484" s="33">
        <f t="shared" si="258"/>
        <v>51.1</v>
      </c>
      <c r="K484" s="33">
        <f t="shared" si="258"/>
        <v>0</v>
      </c>
      <c r="L484" s="26">
        <f t="shared" si="235"/>
        <v>51.1</v>
      </c>
      <c r="M484" s="33">
        <f t="shared" si="258"/>
        <v>51.1</v>
      </c>
      <c r="N484" s="33">
        <f t="shared" si="258"/>
        <v>0</v>
      </c>
      <c r="O484" s="26">
        <f t="shared" si="236"/>
        <v>51.1</v>
      </c>
    </row>
    <row r="485" spans="1:15" ht="36">
      <c r="A485" s="38" t="s">
        <v>100</v>
      </c>
      <c r="B485" s="32" t="s">
        <v>86</v>
      </c>
      <c r="C485" s="32" t="s">
        <v>97</v>
      </c>
      <c r="D485" s="41" t="s">
        <v>383</v>
      </c>
      <c r="E485" s="32" t="s">
        <v>101</v>
      </c>
      <c r="F485" s="32"/>
      <c r="G485" s="33">
        <f t="shared" si="257"/>
        <v>51.1</v>
      </c>
      <c r="H485" s="33">
        <f t="shared" si="257"/>
        <v>0</v>
      </c>
      <c r="I485" s="26">
        <f t="shared" si="251"/>
        <v>0</v>
      </c>
      <c r="J485" s="33">
        <f t="shared" si="258"/>
        <v>51.1</v>
      </c>
      <c r="K485" s="33">
        <f t="shared" si="258"/>
        <v>0</v>
      </c>
      <c r="L485" s="26">
        <f t="shared" si="235"/>
        <v>51.1</v>
      </c>
      <c r="M485" s="33">
        <f t="shared" si="258"/>
        <v>51.1</v>
      </c>
      <c r="N485" s="33">
        <f t="shared" si="258"/>
        <v>0</v>
      </c>
      <c r="O485" s="26">
        <f t="shared" si="236"/>
        <v>51.1</v>
      </c>
    </row>
    <row r="486" spans="1:15">
      <c r="A486" s="38" t="s">
        <v>269</v>
      </c>
      <c r="B486" s="32" t="s">
        <v>86</v>
      </c>
      <c r="C486" s="32" t="s">
        <v>97</v>
      </c>
      <c r="D486" s="41" t="s">
        <v>383</v>
      </c>
      <c r="E486" s="32" t="s">
        <v>101</v>
      </c>
      <c r="F486" s="32" t="s">
        <v>9</v>
      </c>
      <c r="G486" s="33">
        <v>51.1</v>
      </c>
      <c r="H486" s="33">
        <v>0</v>
      </c>
      <c r="I486" s="26">
        <f t="shared" si="251"/>
        <v>0</v>
      </c>
      <c r="J486" s="16">
        <v>51.1</v>
      </c>
      <c r="K486" s="16"/>
      <c r="L486" s="26">
        <f t="shared" si="235"/>
        <v>51.1</v>
      </c>
      <c r="M486" s="35">
        <v>51.1</v>
      </c>
      <c r="N486" s="16"/>
      <c r="O486" s="26">
        <f t="shared" si="236"/>
        <v>51.1</v>
      </c>
    </row>
    <row r="487" spans="1:15" ht="36" hidden="1">
      <c r="A487" s="31" t="s">
        <v>201</v>
      </c>
      <c r="B487" s="32" t="s">
        <v>86</v>
      </c>
      <c r="C487" s="32" t="s">
        <v>97</v>
      </c>
      <c r="D487" s="41" t="s">
        <v>384</v>
      </c>
      <c r="E487" s="28"/>
      <c r="F487" s="28"/>
      <c r="G487" s="33">
        <f t="shared" ref="G487:H489" si="259">G488</f>
        <v>0</v>
      </c>
      <c r="H487" s="33">
        <f t="shared" si="259"/>
        <v>0</v>
      </c>
      <c r="I487" s="26" t="e">
        <f t="shared" si="251"/>
        <v>#DIV/0!</v>
      </c>
      <c r="J487" s="33">
        <f t="shared" ref="J487:N489" si="260">J488</f>
        <v>51.1</v>
      </c>
      <c r="K487" s="33">
        <f t="shared" si="260"/>
        <v>-51.1</v>
      </c>
      <c r="L487" s="26">
        <f t="shared" si="235"/>
        <v>0</v>
      </c>
      <c r="M487" s="33">
        <f t="shared" si="260"/>
        <v>51.1</v>
      </c>
      <c r="N487" s="33">
        <f t="shared" si="260"/>
        <v>-51.1</v>
      </c>
      <c r="O487" s="26">
        <f t="shared" si="236"/>
        <v>0</v>
      </c>
    </row>
    <row r="488" spans="1:15" ht="24" hidden="1">
      <c r="A488" s="38" t="s">
        <v>98</v>
      </c>
      <c r="B488" s="32" t="s">
        <v>86</v>
      </c>
      <c r="C488" s="32" t="s">
        <v>97</v>
      </c>
      <c r="D488" s="41" t="s">
        <v>384</v>
      </c>
      <c r="E488" s="32" t="s">
        <v>99</v>
      </c>
      <c r="F488" s="32"/>
      <c r="G488" s="33">
        <f t="shared" si="259"/>
        <v>0</v>
      </c>
      <c r="H488" s="33">
        <f t="shared" si="259"/>
        <v>0</v>
      </c>
      <c r="I488" s="26" t="e">
        <f t="shared" si="251"/>
        <v>#DIV/0!</v>
      </c>
      <c r="J488" s="33">
        <f t="shared" si="260"/>
        <v>51.1</v>
      </c>
      <c r="K488" s="33">
        <f t="shared" si="260"/>
        <v>-51.1</v>
      </c>
      <c r="L488" s="26">
        <f t="shared" si="235"/>
        <v>0</v>
      </c>
      <c r="M488" s="33">
        <f t="shared" si="260"/>
        <v>51.1</v>
      </c>
      <c r="N488" s="33">
        <f t="shared" si="260"/>
        <v>-51.1</v>
      </c>
      <c r="O488" s="26">
        <f t="shared" si="236"/>
        <v>0</v>
      </c>
    </row>
    <row r="489" spans="1:15" ht="36" hidden="1">
      <c r="A489" s="38" t="s">
        <v>100</v>
      </c>
      <c r="B489" s="32" t="s">
        <v>86</v>
      </c>
      <c r="C489" s="32" t="s">
        <v>97</v>
      </c>
      <c r="D489" s="41" t="s">
        <v>384</v>
      </c>
      <c r="E489" s="32" t="s">
        <v>101</v>
      </c>
      <c r="F489" s="32"/>
      <c r="G489" s="33">
        <f t="shared" si="259"/>
        <v>0</v>
      </c>
      <c r="H489" s="33">
        <f t="shared" si="259"/>
        <v>0</v>
      </c>
      <c r="I489" s="26" t="e">
        <f t="shared" si="251"/>
        <v>#DIV/0!</v>
      </c>
      <c r="J489" s="33">
        <f t="shared" si="260"/>
        <v>51.1</v>
      </c>
      <c r="K489" s="33">
        <f t="shared" si="260"/>
        <v>-51.1</v>
      </c>
      <c r="L489" s="26">
        <f t="shared" si="235"/>
        <v>0</v>
      </c>
      <c r="M489" s="33">
        <f t="shared" si="260"/>
        <v>51.1</v>
      </c>
      <c r="N489" s="33">
        <f t="shared" si="260"/>
        <v>-51.1</v>
      </c>
      <c r="O489" s="26">
        <f t="shared" si="236"/>
        <v>0</v>
      </c>
    </row>
    <row r="490" spans="1:15" hidden="1">
      <c r="A490" s="38" t="s">
        <v>10</v>
      </c>
      <c r="B490" s="32" t="s">
        <v>86</v>
      </c>
      <c r="C490" s="32" t="s">
        <v>97</v>
      </c>
      <c r="D490" s="41" t="s">
        <v>384</v>
      </c>
      <c r="E490" s="32" t="s">
        <v>101</v>
      </c>
      <c r="F490" s="32" t="s">
        <v>11</v>
      </c>
      <c r="G490" s="33">
        <v>0</v>
      </c>
      <c r="H490" s="33">
        <v>0</v>
      </c>
      <c r="I490" s="26" t="e">
        <f t="shared" si="251"/>
        <v>#DIV/0!</v>
      </c>
      <c r="J490" s="16">
        <v>51.1</v>
      </c>
      <c r="K490" s="16">
        <v>-51.1</v>
      </c>
      <c r="L490" s="26">
        <f t="shared" si="235"/>
        <v>0</v>
      </c>
      <c r="M490" s="35">
        <v>51.1</v>
      </c>
      <c r="N490" s="16">
        <v>-51.1</v>
      </c>
      <c r="O490" s="26">
        <f t="shared" si="236"/>
        <v>0</v>
      </c>
    </row>
    <row r="491" spans="1:15" ht="24">
      <c r="A491" s="39" t="s">
        <v>385</v>
      </c>
      <c r="B491" s="32" t="s">
        <v>86</v>
      </c>
      <c r="C491" s="32" t="s">
        <v>97</v>
      </c>
      <c r="D491" s="43" t="s">
        <v>386</v>
      </c>
      <c r="E491" s="32"/>
      <c r="F491" s="32"/>
      <c r="G491" s="33">
        <f t="shared" ref="G491:M494" si="261">G492</f>
        <v>767.5</v>
      </c>
      <c r="H491" s="33">
        <f t="shared" si="261"/>
        <v>0</v>
      </c>
      <c r="I491" s="26">
        <f t="shared" si="251"/>
        <v>0</v>
      </c>
      <c r="J491" s="16">
        <f t="shared" si="261"/>
        <v>767.5</v>
      </c>
      <c r="K491" s="16"/>
      <c r="L491" s="26">
        <f t="shared" si="235"/>
        <v>767.5</v>
      </c>
      <c r="M491" s="16">
        <f t="shared" si="261"/>
        <v>767.5</v>
      </c>
      <c r="N491" s="16"/>
      <c r="O491" s="26">
        <f t="shared" si="236"/>
        <v>767.5</v>
      </c>
    </row>
    <row r="492" spans="1:15" ht="28.5" customHeight="1">
      <c r="A492" s="31" t="s">
        <v>24</v>
      </c>
      <c r="B492" s="32" t="s">
        <v>86</v>
      </c>
      <c r="C492" s="32" t="s">
        <v>97</v>
      </c>
      <c r="D492" s="43" t="s">
        <v>386</v>
      </c>
      <c r="E492" s="32" t="s">
        <v>25</v>
      </c>
      <c r="F492" s="32"/>
      <c r="G492" s="33">
        <f t="shared" si="261"/>
        <v>767.5</v>
      </c>
      <c r="H492" s="33">
        <f t="shared" si="261"/>
        <v>0</v>
      </c>
      <c r="I492" s="26">
        <f t="shared" si="251"/>
        <v>0</v>
      </c>
      <c r="J492" s="16">
        <f t="shared" si="261"/>
        <v>767.5</v>
      </c>
      <c r="K492" s="16"/>
      <c r="L492" s="26">
        <f t="shared" si="235"/>
        <v>767.5</v>
      </c>
      <c r="M492" s="16">
        <f t="shared" si="261"/>
        <v>767.5</v>
      </c>
      <c r="N492" s="16"/>
      <c r="O492" s="26">
        <f t="shared" si="236"/>
        <v>767.5</v>
      </c>
    </row>
    <row r="493" spans="1:15" ht="36">
      <c r="A493" s="19" t="s">
        <v>151</v>
      </c>
      <c r="B493" s="32" t="s">
        <v>86</v>
      </c>
      <c r="C493" s="32" t="s">
        <v>97</v>
      </c>
      <c r="D493" s="43" t="s">
        <v>386</v>
      </c>
      <c r="E493" s="32" t="s">
        <v>89</v>
      </c>
      <c r="F493" s="32"/>
      <c r="G493" s="33">
        <f t="shared" si="261"/>
        <v>767.5</v>
      </c>
      <c r="H493" s="33">
        <f t="shared" si="261"/>
        <v>0</v>
      </c>
      <c r="I493" s="26">
        <f t="shared" si="251"/>
        <v>0</v>
      </c>
      <c r="J493" s="16">
        <f t="shared" si="261"/>
        <v>767.5</v>
      </c>
      <c r="K493" s="16"/>
      <c r="L493" s="26">
        <f t="shared" si="235"/>
        <v>767.5</v>
      </c>
      <c r="M493" s="16">
        <f t="shared" si="261"/>
        <v>767.5</v>
      </c>
      <c r="N493" s="16"/>
      <c r="O493" s="26">
        <f t="shared" si="236"/>
        <v>767.5</v>
      </c>
    </row>
    <row r="494" spans="1:15">
      <c r="A494" s="19" t="s">
        <v>90</v>
      </c>
      <c r="B494" s="32" t="s">
        <v>86</v>
      </c>
      <c r="C494" s="32" t="s">
        <v>97</v>
      </c>
      <c r="D494" s="43" t="s">
        <v>386</v>
      </c>
      <c r="E494" s="32" t="s">
        <v>91</v>
      </c>
      <c r="F494" s="32"/>
      <c r="G494" s="33">
        <f t="shared" si="261"/>
        <v>767.5</v>
      </c>
      <c r="H494" s="33">
        <f t="shared" si="261"/>
        <v>0</v>
      </c>
      <c r="I494" s="26">
        <f t="shared" si="251"/>
        <v>0</v>
      </c>
      <c r="J494" s="16">
        <f t="shared" si="261"/>
        <v>767.5</v>
      </c>
      <c r="K494" s="16"/>
      <c r="L494" s="26">
        <f t="shared" si="235"/>
        <v>767.5</v>
      </c>
      <c r="M494" s="16">
        <f t="shared" si="261"/>
        <v>767.5</v>
      </c>
      <c r="N494" s="16"/>
      <c r="O494" s="26">
        <f t="shared" si="236"/>
        <v>767.5</v>
      </c>
    </row>
    <row r="495" spans="1:15">
      <c r="A495" s="19" t="s">
        <v>8</v>
      </c>
      <c r="B495" s="32" t="s">
        <v>86</v>
      </c>
      <c r="C495" s="32" t="s">
        <v>97</v>
      </c>
      <c r="D495" s="43" t="s">
        <v>386</v>
      </c>
      <c r="E495" s="32" t="s">
        <v>91</v>
      </c>
      <c r="F495" s="32" t="s">
        <v>9</v>
      </c>
      <c r="G495" s="33">
        <v>767.5</v>
      </c>
      <c r="H495" s="33">
        <v>0</v>
      </c>
      <c r="I495" s="26">
        <f t="shared" si="251"/>
        <v>0</v>
      </c>
      <c r="J495" s="16">
        <v>767.5</v>
      </c>
      <c r="K495" s="16"/>
      <c r="L495" s="26">
        <f t="shared" si="235"/>
        <v>767.5</v>
      </c>
      <c r="M495" s="35">
        <v>767.5</v>
      </c>
      <c r="N495" s="16"/>
      <c r="O495" s="26">
        <f t="shared" si="236"/>
        <v>767.5</v>
      </c>
    </row>
    <row r="496" spans="1:15" ht="48">
      <c r="A496" s="66" t="s">
        <v>253</v>
      </c>
      <c r="B496" s="28" t="s">
        <v>86</v>
      </c>
      <c r="C496" s="28" t="s">
        <v>97</v>
      </c>
      <c r="D496" s="51" t="s">
        <v>387</v>
      </c>
      <c r="E496" s="78"/>
      <c r="F496" s="78"/>
      <c r="G496" s="29">
        <f>G497+G503+G509</f>
        <v>84</v>
      </c>
      <c r="H496" s="29">
        <f>H497+H503+H509</f>
        <v>0</v>
      </c>
      <c r="I496" s="26">
        <f t="shared" si="251"/>
        <v>0</v>
      </c>
      <c r="J496" s="29">
        <f t="shared" ref="J496" si="262">J497+J503+J509</f>
        <v>0</v>
      </c>
      <c r="K496" s="29"/>
      <c r="L496" s="26">
        <f t="shared" si="235"/>
        <v>0</v>
      </c>
      <c r="M496" s="29">
        <f t="shared" ref="M496" si="263">M497+M503+M509</f>
        <v>0</v>
      </c>
      <c r="N496" s="29"/>
      <c r="O496" s="26">
        <f t="shared" si="236"/>
        <v>0</v>
      </c>
    </row>
    <row r="497" spans="1:15" ht="36">
      <c r="A497" s="66" t="s">
        <v>254</v>
      </c>
      <c r="B497" s="28" t="s">
        <v>86</v>
      </c>
      <c r="C497" s="28" t="s">
        <v>97</v>
      </c>
      <c r="D497" s="51" t="s">
        <v>388</v>
      </c>
      <c r="E497" s="78"/>
      <c r="F497" s="78"/>
      <c r="G497" s="29">
        <f t="shared" ref="G497:M501" si="264">G498</f>
        <v>10</v>
      </c>
      <c r="H497" s="29">
        <f t="shared" si="264"/>
        <v>0</v>
      </c>
      <c r="I497" s="26">
        <f t="shared" si="251"/>
        <v>0</v>
      </c>
      <c r="J497" s="29">
        <f t="shared" si="264"/>
        <v>0</v>
      </c>
      <c r="K497" s="29"/>
      <c r="L497" s="26">
        <f t="shared" si="235"/>
        <v>0</v>
      </c>
      <c r="M497" s="29">
        <f t="shared" si="264"/>
        <v>0</v>
      </c>
      <c r="N497" s="29"/>
      <c r="O497" s="26">
        <f t="shared" si="236"/>
        <v>0</v>
      </c>
    </row>
    <row r="498" spans="1:15" ht="62.25" customHeight="1">
      <c r="A498" s="79" t="s">
        <v>255</v>
      </c>
      <c r="B498" s="32" t="s">
        <v>86</v>
      </c>
      <c r="C498" s="32" t="s">
        <v>97</v>
      </c>
      <c r="D498" s="15" t="s">
        <v>389</v>
      </c>
      <c r="E498" s="80"/>
      <c r="F498" s="80"/>
      <c r="G498" s="33">
        <f t="shared" si="264"/>
        <v>10</v>
      </c>
      <c r="H498" s="33">
        <f t="shared" si="264"/>
        <v>0</v>
      </c>
      <c r="I498" s="26">
        <f t="shared" si="251"/>
        <v>0</v>
      </c>
      <c r="J498" s="33">
        <f t="shared" si="264"/>
        <v>0</v>
      </c>
      <c r="K498" s="33"/>
      <c r="L498" s="26">
        <f t="shared" si="235"/>
        <v>0</v>
      </c>
      <c r="M498" s="33">
        <f t="shared" si="264"/>
        <v>0</v>
      </c>
      <c r="N498" s="33"/>
      <c r="O498" s="26">
        <f t="shared" si="236"/>
        <v>0</v>
      </c>
    </row>
    <row r="499" spans="1:15">
      <c r="A499" s="79" t="s">
        <v>170</v>
      </c>
      <c r="B499" s="32" t="s">
        <v>86</v>
      </c>
      <c r="C499" s="32" t="s">
        <v>97</v>
      </c>
      <c r="D499" s="15" t="s">
        <v>390</v>
      </c>
      <c r="E499" s="80"/>
      <c r="F499" s="80"/>
      <c r="G499" s="33">
        <f t="shared" si="264"/>
        <v>10</v>
      </c>
      <c r="H499" s="33">
        <f t="shared" si="264"/>
        <v>0</v>
      </c>
      <c r="I499" s="26">
        <f t="shared" si="251"/>
        <v>0</v>
      </c>
      <c r="J499" s="33">
        <f t="shared" si="264"/>
        <v>0</v>
      </c>
      <c r="K499" s="33"/>
      <c r="L499" s="26">
        <f t="shared" si="235"/>
        <v>0</v>
      </c>
      <c r="M499" s="33">
        <f t="shared" si="264"/>
        <v>0</v>
      </c>
      <c r="N499" s="33"/>
      <c r="O499" s="26">
        <f t="shared" si="236"/>
        <v>0</v>
      </c>
    </row>
    <row r="500" spans="1:15" ht="24">
      <c r="A500" s="31" t="s">
        <v>34</v>
      </c>
      <c r="B500" s="32" t="s">
        <v>86</v>
      </c>
      <c r="C500" s="32" t="s">
        <v>97</v>
      </c>
      <c r="D500" s="15" t="s">
        <v>390</v>
      </c>
      <c r="E500" s="80" t="s">
        <v>25</v>
      </c>
      <c r="F500" s="80"/>
      <c r="G500" s="33">
        <f t="shared" si="264"/>
        <v>10</v>
      </c>
      <c r="H500" s="33">
        <f t="shared" si="264"/>
        <v>0</v>
      </c>
      <c r="I500" s="26">
        <f t="shared" si="251"/>
        <v>0</v>
      </c>
      <c r="J500" s="33">
        <f t="shared" si="264"/>
        <v>0</v>
      </c>
      <c r="K500" s="33"/>
      <c r="L500" s="26">
        <f t="shared" ref="L500:L550" si="265">J500+K500</f>
        <v>0</v>
      </c>
      <c r="M500" s="33">
        <f t="shared" si="264"/>
        <v>0</v>
      </c>
      <c r="N500" s="33"/>
      <c r="O500" s="26">
        <f t="shared" ref="O500:O550" si="266">M500+N500</f>
        <v>0</v>
      </c>
    </row>
    <row r="501" spans="1:15" ht="36">
      <c r="A501" s="31" t="s">
        <v>26</v>
      </c>
      <c r="B501" s="32" t="s">
        <v>86</v>
      </c>
      <c r="C501" s="32" t="s">
        <v>97</v>
      </c>
      <c r="D501" s="15" t="s">
        <v>390</v>
      </c>
      <c r="E501" s="80" t="s">
        <v>27</v>
      </c>
      <c r="F501" s="80"/>
      <c r="G501" s="33">
        <f t="shared" si="264"/>
        <v>10</v>
      </c>
      <c r="H501" s="33">
        <f t="shared" si="264"/>
        <v>0</v>
      </c>
      <c r="I501" s="26">
        <f t="shared" si="251"/>
        <v>0</v>
      </c>
      <c r="J501" s="33">
        <f t="shared" si="264"/>
        <v>0</v>
      </c>
      <c r="K501" s="33"/>
      <c r="L501" s="26">
        <f t="shared" si="265"/>
        <v>0</v>
      </c>
      <c r="M501" s="33">
        <f t="shared" si="264"/>
        <v>0</v>
      </c>
      <c r="N501" s="33"/>
      <c r="O501" s="26">
        <f t="shared" si="266"/>
        <v>0</v>
      </c>
    </row>
    <row r="502" spans="1:15">
      <c r="A502" s="31" t="s">
        <v>8</v>
      </c>
      <c r="B502" s="32" t="s">
        <v>86</v>
      </c>
      <c r="C502" s="32" t="s">
        <v>97</v>
      </c>
      <c r="D502" s="15" t="s">
        <v>390</v>
      </c>
      <c r="E502" s="80" t="s">
        <v>27</v>
      </c>
      <c r="F502" s="80" t="s">
        <v>9</v>
      </c>
      <c r="G502" s="33">
        <v>10</v>
      </c>
      <c r="H502" s="33">
        <v>0</v>
      </c>
      <c r="I502" s="26">
        <f t="shared" si="251"/>
        <v>0</v>
      </c>
      <c r="J502" s="33"/>
      <c r="K502" s="33"/>
      <c r="L502" s="26">
        <f t="shared" si="265"/>
        <v>0</v>
      </c>
      <c r="M502" s="33"/>
      <c r="N502" s="33"/>
      <c r="O502" s="26">
        <f t="shared" si="266"/>
        <v>0</v>
      </c>
    </row>
    <row r="503" spans="1:15" ht="47.25" customHeight="1">
      <c r="A503" s="66" t="s">
        <v>256</v>
      </c>
      <c r="B503" s="28" t="s">
        <v>86</v>
      </c>
      <c r="C503" s="28" t="s">
        <v>97</v>
      </c>
      <c r="D503" s="51" t="s">
        <v>391</v>
      </c>
      <c r="E503" s="78"/>
      <c r="F503" s="78"/>
      <c r="G503" s="29">
        <f t="shared" ref="G503:M507" si="267">G504</f>
        <v>64</v>
      </c>
      <c r="H503" s="29">
        <f t="shared" si="267"/>
        <v>0</v>
      </c>
      <c r="I503" s="26">
        <f t="shared" si="251"/>
        <v>0</v>
      </c>
      <c r="J503" s="29">
        <f t="shared" si="267"/>
        <v>0</v>
      </c>
      <c r="K503" s="29"/>
      <c r="L503" s="26">
        <f t="shared" si="265"/>
        <v>0</v>
      </c>
      <c r="M503" s="29">
        <f t="shared" si="267"/>
        <v>0</v>
      </c>
      <c r="N503" s="29"/>
      <c r="O503" s="26">
        <f t="shared" si="266"/>
        <v>0</v>
      </c>
    </row>
    <row r="504" spans="1:15" ht="23.25" customHeight="1">
      <c r="A504" s="79" t="s">
        <v>257</v>
      </c>
      <c r="B504" s="32" t="s">
        <v>86</v>
      </c>
      <c r="C504" s="32" t="s">
        <v>97</v>
      </c>
      <c r="D504" s="15" t="s">
        <v>393</v>
      </c>
      <c r="E504" s="80"/>
      <c r="F504" s="80"/>
      <c r="G504" s="33">
        <f t="shared" si="267"/>
        <v>64</v>
      </c>
      <c r="H504" s="33">
        <f t="shared" si="267"/>
        <v>0</v>
      </c>
      <c r="I504" s="26">
        <f t="shared" si="251"/>
        <v>0</v>
      </c>
      <c r="J504" s="33">
        <f t="shared" si="267"/>
        <v>0</v>
      </c>
      <c r="K504" s="33"/>
      <c r="L504" s="26">
        <f t="shared" si="265"/>
        <v>0</v>
      </c>
      <c r="M504" s="33">
        <f t="shared" si="267"/>
        <v>0</v>
      </c>
      <c r="N504" s="33"/>
      <c r="O504" s="26">
        <f t="shared" si="266"/>
        <v>0</v>
      </c>
    </row>
    <row r="505" spans="1:15">
      <c r="A505" s="79" t="s">
        <v>170</v>
      </c>
      <c r="B505" s="32" t="s">
        <v>86</v>
      </c>
      <c r="C505" s="32" t="s">
        <v>97</v>
      </c>
      <c r="D505" s="15" t="s">
        <v>392</v>
      </c>
      <c r="E505" s="80"/>
      <c r="F505" s="80"/>
      <c r="G505" s="33">
        <f t="shared" si="267"/>
        <v>64</v>
      </c>
      <c r="H505" s="33">
        <f t="shared" si="267"/>
        <v>0</v>
      </c>
      <c r="I505" s="26">
        <f t="shared" si="251"/>
        <v>0</v>
      </c>
      <c r="J505" s="33">
        <f t="shared" si="267"/>
        <v>0</v>
      </c>
      <c r="K505" s="33"/>
      <c r="L505" s="26">
        <f t="shared" si="265"/>
        <v>0</v>
      </c>
      <c r="M505" s="33">
        <f t="shared" si="267"/>
        <v>0</v>
      </c>
      <c r="N505" s="33"/>
      <c r="O505" s="26">
        <f t="shared" si="266"/>
        <v>0</v>
      </c>
    </row>
    <row r="506" spans="1:15" ht="28.5" customHeight="1">
      <c r="A506" s="31" t="s">
        <v>34</v>
      </c>
      <c r="B506" s="32" t="s">
        <v>86</v>
      </c>
      <c r="C506" s="32" t="s">
        <v>97</v>
      </c>
      <c r="D506" s="15" t="s">
        <v>392</v>
      </c>
      <c r="E506" s="80" t="s">
        <v>25</v>
      </c>
      <c r="F506" s="80"/>
      <c r="G506" s="33">
        <f t="shared" si="267"/>
        <v>64</v>
      </c>
      <c r="H506" s="33">
        <f t="shared" si="267"/>
        <v>0</v>
      </c>
      <c r="I506" s="26">
        <f t="shared" si="251"/>
        <v>0</v>
      </c>
      <c r="J506" s="33">
        <f t="shared" si="267"/>
        <v>0</v>
      </c>
      <c r="K506" s="33"/>
      <c r="L506" s="26">
        <f t="shared" si="265"/>
        <v>0</v>
      </c>
      <c r="M506" s="33">
        <f t="shared" si="267"/>
        <v>0</v>
      </c>
      <c r="N506" s="33"/>
      <c r="O506" s="26">
        <f t="shared" si="266"/>
        <v>0</v>
      </c>
    </row>
    <row r="507" spans="1:15" ht="36">
      <c r="A507" s="31" t="s">
        <v>26</v>
      </c>
      <c r="B507" s="32" t="s">
        <v>86</v>
      </c>
      <c r="C507" s="32" t="s">
        <v>97</v>
      </c>
      <c r="D507" s="15" t="s">
        <v>392</v>
      </c>
      <c r="E507" s="80" t="s">
        <v>27</v>
      </c>
      <c r="F507" s="80"/>
      <c r="G507" s="33">
        <f t="shared" si="267"/>
        <v>64</v>
      </c>
      <c r="H507" s="33">
        <f t="shared" si="267"/>
        <v>0</v>
      </c>
      <c r="I507" s="26">
        <f t="shared" si="251"/>
        <v>0</v>
      </c>
      <c r="J507" s="33">
        <f t="shared" si="267"/>
        <v>0</v>
      </c>
      <c r="K507" s="33"/>
      <c r="L507" s="26">
        <f t="shared" si="265"/>
        <v>0</v>
      </c>
      <c r="M507" s="33">
        <f t="shared" si="267"/>
        <v>0</v>
      </c>
      <c r="N507" s="33"/>
      <c r="O507" s="26">
        <f t="shared" si="266"/>
        <v>0</v>
      </c>
    </row>
    <row r="508" spans="1:15">
      <c r="A508" s="31" t="s">
        <v>8</v>
      </c>
      <c r="B508" s="32" t="s">
        <v>86</v>
      </c>
      <c r="C508" s="32" t="s">
        <v>97</v>
      </c>
      <c r="D508" s="15" t="s">
        <v>392</v>
      </c>
      <c r="E508" s="80" t="s">
        <v>27</v>
      </c>
      <c r="F508" s="80" t="s">
        <v>9</v>
      </c>
      <c r="G508" s="33">
        <v>64</v>
      </c>
      <c r="H508" s="33">
        <v>0</v>
      </c>
      <c r="I508" s="26">
        <f t="shared" si="251"/>
        <v>0</v>
      </c>
      <c r="J508" s="33"/>
      <c r="K508" s="33"/>
      <c r="L508" s="26">
        <f t="shared" si="265"/>
        <v>0</v>
      </c>
      <c r="M508" s="33"/>
      <c r="N508" s="33"/>
      <c r="O508" s="26">
        <f t="shared" si="266"/>
        <v>0</v>
      </c>
    </row>
    <row r="509" spans="1:15" ht="47.25" customHeight="1">
      <c r="A509" s="66" t="s">
        <v>258</v>
      </c>
      <c r="B509" s="28" t="s">
        <v>86</v>
      </c>
      <c r="C509" s="28" t="s">
        <v>97</v>
      </c>
      <c r="D509" s="51" t="s">
        <v>394</v>
      </c>
      <c r="E509" s="78"/>
      <c r="F509" s="78"/>
      <c r="G509" s="29">
        <f t="shared" ref="G509:M513" si="268">G510</f>
        <v>10</v>
      </c>
      <c r="H509" s="29">
        <f t="shared" si="268"/>
        <v>0</v>
      </c>
      <c r="I509" s="26">
        <f t="shared" si="251"/>
        <v>0</v>
      </c>
      <c r="J509" s="29">
        <f t="shared" si="268"/>
        <v>0</v>
      </c>
      <c r="K509" s="29"/>
      <c r="L509" s="26">
        <f t="shared" si="265"/>
        <v>0</v>
      </c>
      <c r="M509" s="29">
        <f t="shared" si="268"/>
        <v>0</v>
      </c>
      <c r="N509" s="29"/>
      <c r="O509" s="26">
        <f t="shared" si="266"/>
        <v>0</v>
      </c>
    </row>
    <row r="510" spans="1:15" ht="48">
      <c r="A510" s="79" t="s">
        <v>484</v>
      </c>
      <c r="B510" s="32" t="s">
        <v>86</v>
      </c>
      <c r="C510" s="32" t="s">
        <v>97</v>
      </c>
      <c r="D510" s="15" t="s">
        <v>395</v>
      </c>
      <c r="E510" s="80"/>
      <c r="F510" s="80"/>
      <c r="G510" s="33">
        <f t="shared" si="268"/>
        <v>10</v>
      </c>
      <c r="H510" s="33">
        <f t="shared" si="268"/>
        <v>0</v>
      </c>
      <c r="I510" s="26">
        <f t="shared" si="251"/>
        <v>0</v>
      </c>
      <c r="J510" s="33">
        <f t="shared" si="268"/>
        <v>0</v>
      </c>
      <c r="K510" s="33"/>
      <c r="L510" s="26">
        <f t="shared" si="265"/>
        <v>0</v>
      </c>
      <c r="M510" s="33">
        <f t="shared" si="268"/>
        <v>0</v>
      </c>
      <c r="N510" s="33"/>
      <c r="O510" s="26">
        <f t="shared" si="266"/>
        <v>0</v>
      </c>
    </row>
    <row r="511" spans="1:15">
      <c r="A511" s="79" t="s">
        <v>170</v>
      </c>
      <c r="B511" s="32" t="s">
        <v>86</v>
      </c>
      <c r="C511" s="32" t="s">
        <v>97</v>
      </c>
      <c r="D511" s="15" t="s">
        <v>396</v>
      </c>
      <c r="E511" s="80"/>
      <c r="F511" s="80"/>
      <c r="G511" s="33">
        <f t="shared" si="268"/>
        <v>10</v>
      </c>
      <c r="H511" s="33">
        <f t="shared" si="268"/>
        <v>0</v>
      </c>
      <c r="I511" s="26">
        <f t="shared" si="251"/>
        <v>0</v>
      </c>
      <c r="J511" s="33">
        <f t="shared" si="268"/>
        <v>0</v>
      </c>
      <c r="K511" s="33"/>
      <c r="L511" s="26">
        <f t="shared" si="265"/>
        <v>0</v>
      </c>
      <c r="M511" s="33">
        <f t="shared" si="268"/>
        <v>0</v>
      </c>
      <c r="N511" s="33"/>
      <c r="O511" s="26">
        <f t="shared" si="266"/>
        <v>0</v>
      </c>
    </row>
    <row r="512" spans="1:15" ht="24">
      <c r="A512" s="31" t="s">
        <v>34</v>
      </c>
      <c r="B512" s="32" t="s">
        <v>86</v>
      </c>
      <c r="C512" s="32" t="s">
        <v>97</v>
      </c>
      <c r="D512" s="15" t="s">
        <v>396</v>
      </c>
      <c r="E512" s="80" t="s">
        <v>25</v>
      </c>
      <c r="F512" s="80"/>
      <c r="G512" s="33">
        <f t="shared" si="268"/>
        <v>10</v>
      </c>
      <c r="H512" s="33">
        <f t="shared" si="268"/>
        <v>0</v>
      </c>
      <c r="I512" s="26">
        <f t="shared" si="251"/>
        <v>0</v>
      </c>
      <c r="J512" s="33">
        <f t="shared" si="268"/>
        <v>0</v>
      </c>
      <c r="K512" s="33"/>
      <c r="L512" s="26">
        <f t="shared" si="265"/>
        <v>0</v>
      </c>
      <c r="M512" s="33">
        <f t="shared" si="268"/>
        <v>0</v>
      </c>
      <c r="N512" s="33"/>
      <c r="O512" s="26">
        <f t="shared" si="266"/>
        <v>0</v>
      </c>
    </row>
    <row r="513" spans="1:15" ht="36">
      <c r="A513" s="31" t="s">
        <v>26</v>
      </c>
      <c r="B513" s="32" t="s">
        <v>86</v>
      </c>
      <c r="C513" s="32" t="s">
        <v>97</v>
      </c>
      <c r="D513" s="15" t="s">
        <v>396</v>
      </c>
      <c r="E513" s="80" t="s">
        <v>27</v>
      </c>
      <c r="F513" s="80"/>
      <c r="G513" s="33">
        <f t="shared" si="268"/>
        <v>10</v>
      </c>
      <c r="H513" s="33">
        <f t="shared" si="268"/>
        <v>0</v>
      </c>
      <c r="I513" s="26">
        <f t="shared" si="251"/>
        <v>0</v>
      </c>
      <c r="J513" s="33">
        <f t="shared" si="268"/>
        <v>0</v>
      </c>
      <c r="K513" s="33"/>
      <c r="L513" s="26">
        <f t="shared" si="265"/>
        <v>0</v>
      </c>
      <c r="M513" s="33">
        <f t="shared" si="268"/>
        <v>0</v>
      </c>
      <c r="N513" s="33"/>
      <c r="O513" s="26">
        <f t="shared" si="266"/>
        <v>0</v>
      </c>
    </row>
    <row r="514" spans="1:15">
      <c r="A514" s="31" t="s">
        <v>8</v>
      </c>
      <c r="B514" s="80" t="s">
        <v>86</v>
      </c>
      <c r="C514" s="80" t="s">
        <v>97</v>
      </c>
      <c r="D514" s="15" t="s">
        <v>396</v>
      </c>
      <c r="E514" s="80" t="s">
        <v>27</v>
      </c>
      <c r="F514" s="80" t="s">
        <v>9</v>
      </c>
      <c r="G514" s="33">
        <v>10</v>
      </c>
      <c r="H514" s="33">
        <v>0</v>
      </c>
      <c r="I514" s="26">
        <f t="shared" si="251"/>
        <v>0</v>
      </c>
      <c r="J514" s="33"/>
      <c r="K514" s="33"/>
      <c r="L514" s="26">
        <f t="shared" si="265"/>
        <v>0</v>
      </c>
      <c r="M514" s="33"/>
      <c r="N514" s="33"/>
      <c r="O514" s="26">
        <f t="shared" si="266"/>
        <v>0</v>
      </c>
    </row>
    <row r="515" spans="1:15" ht="36" customHeight="1">
      <c r="A515" s="66" t="s">
        <v>285</v>
      </c>
      <c r="B515" s="78" t="s">
        <v>86</v>
      </c>
      <c r="C515" s="78" t="s">
        <v>97</v>
      </c>
      <c r="D515" s="51" t="s">
        <v>397</v>
      </c>
      <c r="E515" s="78"/>
      <c r="F515" s="78"/>
      <c r="G515" s="33">
        <f t="shared" ref="G515:M519" si="269">G516</f>
        <v>46</v>
      </c>
      <c r="H515" s="33">
        <f t="shared" si="269"/>
        <v>0</v>
      </c>
      <c r="I515" s="26">
        <f t="shared" si="251"/>
        <v>0</v>
      </c>
      <c r="J515" s="33">
        <f t="shared" si="269"/>
        <v>46</v>
      </c>
      <c r="K515" s="33"/>
      <c r="L515" s="26">
        <f t="shared" si="265"/>
        <v>46</v>
      </c>
      <c r="M515" s="33">
        <f t="shared" si="269"/>
        <v>46</v>
      </c>
      <c r="N515" s="33"/>
      <c r="O515" s="26">
        <f t="shared" si="266"/>
        <v>46</v>
      </c>
    </row>
    <row r="516" spans="1:15" ht="48">
      <c r="A516" s="65" t="s">
        <v>267</v>
      </c>
      <c r="B516" s="80" t="s">
        <v>86</v>
      </c>
      <c r="C516" s="80" t="s">
        <v>97</v>
      </c>
      <c r="D516" s="15" t="s">
        <v>398</v>
      </c>
      <c r="E516" s="80"/>
      <c r="F516" s="80"/>
      <c r="G516" s="33">
        <f t="shared" si="269"/>
        <v>46</v>
      </c>
      <c r="H516" s="33">
        <f t="shared" si="269"/>
        <v>0</v>
      </c>
      <c r="I516" s="26">
        <f t="shared" si="251"/>
        <v>0</v>
      </c>
      <c r="J516" s="33">
        <f t="shared" si="269"/>
        <v>46</v>
      </c>
      <c r="K516" s="33"/>
      <c r="L516" s="26">
        <f t="shared" si="265"/>
        <v>46</v>
      </c>
      <c r="M516" s="33">
        <f t="shared" si="269"/>
        <v>46</v>
      </c>
      <c r="N516" s="33"/>
      <c r="O516" s="26">
        <f t="shared" si="266"/>
        <v>46</v>
      </c>
    </row>
    <row r="517" spans="1:15">
      <c r="A517" s="65" t="s">
        <v>170</v>
      </c>
      <c r="B517" s="80" t="s">
        <v>86</v>
      </c>
      <c r="C517" s="80" t="s">
        <v>97</v>
      </c>
      <c r="D517" s="15" t="s">
        <v>399</v>
      </c>
      <c r="E517" s="80"/>
      <c r="F517" s="80"/>
      <c r="G517" s="33">
        <f t="shared" si="269"/>
        <v>46</v>
      </c>
      <c r="H517" s="33">
        <f t="shared" si="269"/>
        <v>0</v>
      </c>
      <c r="I517" s="26">
        <f t="shared" si="251"/>
        <v>0</v>
      </c>
      <c r="J517" s="33">
        <f t="shared" si="269"/>
        <v>46</v>
      </c>
      <c r="K517" s="33"/>
      <c r="L517" s="26">
        <f t="shared" si="265"/>
        <v>46</v>
      </c>
      <c r="M517" s="33">
        <f t="shared" si="269"/>
        <v>46</v>
      </c>
      <c r="N517" s="33"/>
      <c r="O517" s="26">
        <f t="shared" si="266"/>
        <v>46</v>
      </c>
    </row>
    <row r="518" spans="1:15" ht="36">
      <c r="A518" s="19" t="s">
        <v>151</v>
      </c>
      <c r="B518" s="80" t="s">
        <v>86</v>
      </c>
      <c r="C518" s="80" t="s">
        <v>97</v>
      </c>
      <c r="D518" s="15" t="s">
        <v>399</v>
      </c>
      <c r="E518" s="32" t="s">
        <v>89</v>
      </c>
      <c r="F518" s="32"/>
      <c r="G518" s="33">
        <f t="shared" si="269"/>
        <v>46</v>
      </c>
      <c r="H518" s="33">
        <f t="shared" si="269"/>
        <v>0</v>
      </c>
      <c r="I518" s="26">
        <f t="shared" si="251"/>
        <v>0</v>
      </c>
      <c r="J518" s="33">
        <f t="shared" si="269"/>
        <v>46</v>
      </c>
      <c r="K518" s="33"/>
      <c r="L518" s="26">
        <f t="shared" si="265"/>
        <v>46</v>
      </c>
      <c r="M518" s="33">
        <f t="shared" si="269"/>
        <v>46</v>
      </c>
      <c r="N518" s="33"/>
      <c r="O518" s="26">
        <f t="shared" si="266"/>
        <v>46</v>
      </c>
    </row>
    <row r="519" spans="1:15">
      <c r="A519" s="19" t="s">
        <v>90</v>
      </c>
      <c r="B519" s="80" t="s">
        <v>86</v>
      </c>
      <c r="C519" s="80" t="s">
        <v>97</v>
      </c>
      <c r="D519" s="15" t="s">
        <v>399</v>
      </c>
      <c r="E519" s="32" t="s">
        <v>91</v>
      </c>
      <c r="F519" s="32"/>
      <c r="G519" s="33">
        <f t="shared" si="269"/>
        <v>46</v>
      </c>
      <c r="H519" s="33">
        <f t="shared" si="269"/>
        <v>0</v>
      </c>
      <c r="I519" s="26">
        <f t="shared" si="251"/>
        <v>0</v>
      </c>
      <c r="J519" s="33">
        <f t="shared" si="269"/>
        <v>46</v>
      </c>
      <c r="K519" s="33"/>
      <c r="L519" s="26">
        <f t="shared" si="265"/>
        <v>46</v>
      </c>
      <c r="M519" s="33">
        <f t="shared" si="269"/>
        <v>46</v>
      </c>
      <c r="N519" s="33"/>
      <c r="O519" s="26">
        <f t="shared" si="266"/>
        <v>46</v>
      </c>
    </row>
    <row r="520" spans="1:15">
      <c r="A520" s="19" t="s">
        <v>8</v>
      </c>
      <c r="B520" s="80" t="s">
        <v>86</v>
      </c>
      <c r="C520" s="80" t="s">
        <v>97</v>
      </c>
      <c r="D520" s="15" t="s">
        <v>399</v>
      </c>
      <c r="E520" s="32" t="s">
        <v>91</v>
      </c>
      <c r="F520" s="32" t="s">
        <v>9</v>
      </c>
      <c r="G520" s="33">
        <v>46</v>
      </c>
      <c r="H520" s="33">
        <v>0</v>
      </c>
      <c r="I520" s="26">
        <f t="shared" si="251"/>
        <v>0</v>
      </c>
      <c r="J520" s="33">
        <v>46</v>
      </c>
      <c r="K520" s="33"/>
      <c r="L520" s="26">
        <f t="shared" si="265"/>
        <v>46</v>
      </c>
      <c r="M520" s="33">
        <v>46</v>
      </c>
      <c r="N520" s="33"/>
      <c r="O520" s="26">
        <f t="shared" si="266"/>
        <v>46</v>
      </c>
    </row>
    <row r="521" spans="1:15" ht="14.25" customHeight="1">
      <c r="A521" s="27" t="s">
        <v>106</v>
      </c>
      <c r="B521" s="28" t="s">
        <v>86</v>
      </c>
      <c r="C521" s="28" t="s">
        <v>107</v>
      </c>
      <c r="D521" s="28"/>
      <c r="E521" s="28"/>
      <c r="F521" s="28"/>
      <c r="G521" s="29">
        <f>G522</f>
        <v>2271.5</v>
      </c>
      <c r="H521" s="29">
        <f>H522</f>
        <v>892.5</v>
      </c>
      <c r="I521" s="26">
        <f t="shared" si="251"/>
        <v>39.291217257318948</v>
      </c>
      <c r="J521" s="29">
        <f t="shared" ref="J521:M521" si="270">J522</f>
        <v>2371.5</v>
      </c>
      <c r="K521" s="29"/>
      <c r="L521" s="26">
        <f t="shared" si="265"/>
        <v>2371.5</v>
      </c>
      <c r="M521" s="29">
        <f t="shared" si="270"/>
        <v>2371.5</v>
      </c>
      <c r="N521" s="29"/>
      <c r="O521" s="26">
        <f t="shared" si="266"/>
        <v>2371.5</v>
      </c>
    </row>
    <row r="522" spans="1:15" ht="24">
      <c r="A522" s="27" t="s">
        <v>16</v>
      </c>
      <c r="B522" s="28" t="s">
        <v>86</v>
      </c>
      <c r="C522" s="28" t="s">
        <v>107</v>
      </c>
      <c r="D522" s="28" t="s">
        <v>294</v>
      </c>
      <c r="E522" s="28"/>
      <c r="F522" s="28"/>
      <c r="G522" s="33">
        <f>G523+G527</f>
        <v>2271.5</v>
      </c>
      <c r="H522" s="33">
        <f>H523+H527</f>
        <v>892.5</v>
      </c>
      <c r="I522" s="26">
        <f t="shared" si="251"/>
        <v>39.291217257318948</v>
      </c>
      <c r="J522" s="33">
        <f>J523+J527</f>
        <v>2371.5</v>
      </c>
      <c r="K522" s="33"/>
      <c r="L522" s="26">
        <f t="shared" si="265"/>
        <v>2371.5</v>
      </c>
      <c r="M522" s="33">
        <f>M523+M527</f>
        <v>2371.5</v>
      </c>
      <c r="N522" s="33"/>
      <c r="O522" s="26">
        <f t="shared" si="266"/>
        <v>2371.5</v>
      </c>
    </row>
    <row r="523" spans="1:15">
      <c r="A523" s="27" t="s">
        <v>167</v>
      </c>
      <c r="B523" s="28" t="s">
        <v>86</v>
      </c>
      <c r="C523" s="28" t="s">
        <v>107</v>
      </c>
      <c r="D523" s="28" t="s">
        <v>296</v>
      </c>
      <c r="E523" s="28"/>
      <c r="F523" s="28"/>
      <c r="G523" s="33">
        <f t="shared" ref="G523:H525" si="271">G524</f>
        <v>1271.5</v>
      </c>
      <c r="H523" s="33">
        <f t="shared" si="271"/>
        <v>541.29999999999995</v>
      </c>
      <c r="I523" s="26">
        <f t="shared" si="251"/>
        <v>42.571765631144316</v>
      </c>
      <c r="J523" s="33">
        <f t="shared" ref="J523:M525" si="272">J524</f>
        <v>1271.5</v>
      </c>
      <c r="K523" s="33"/>
      <c r="L523" s="26">
        <f t="shared" si="265"/>
        <v>1271.5</v>
      </c>
      <c r="M523" s="33">
        <f t="shared" si="272"/>
        <v>1271.5</v>
      </c>
      <c r="N523" s="33"/>
      <c r="O523" s="26">
        <f t="shared" si="266"/>
        <v>1271.5</v>
      </c>
    </row>
    <row r="524" spans="1:15" ht="72.75" customHeight="1">
      <c r="A524" s="31" t="s">
        <v>17</v>
      </c>
      <c r="B524" s="32" t="s">
        <v>86</v>
      </c>
      <c r="C524" s="32" t="s">
        <v>107</v>
      </c>
      <c r="D524" s="32" t="s">
        <v>296</v>
      </c>
      <c r="E524" s="32" t="s">
        <v>18</v>
      </c>
      <c r="F524" s="32"/>
      <c r="G524" s="33">
        <f t="shared" si="271"/>
        <v>1271.5</v>
      </c>
      <c r="H524" s="33">
        <f t="shared" si="271"/>
        <v>541.29999999999995</v>
      </c>
      <c r="I524" s="26">
        <f t="shared" si="251"/>
        <v>42.571765631144316</v>
      </c>
      <c r="J524" s="33">
        <f t="shared" si="272"/>
        <v>1271.5</v>
      </c>
      <c r="K524" s="33"/>
      <c r="L524" s="26">
        <f t="shared" si="265"/>
        <v>1271.5</v>
      </c>
      <c r="M524" s="33">
        <f t="shared" si="272"/>
        <v>1271.5</v>
      </c>
      <c r="N524" s="33"/>
      <c r="O524" s="26">
        <f t="shared" si="266"/>
        <v>1271.5</v>
      </c>
    </row>
    <row r="525" spans="1:15" ht="36">
      <c r="A525" s="31" t="s">
        <v>19</v>
      </c>
      <c r="B525" s="32" t="s">
        <v>86</v>
      </c>
      <c r="C525" s="32" t="s">
        <v>107</v>
      </c>
      <c r="D525" s="32" t="s">
        <v>296</v>
      </c>
      <c r="E525" s="32" t="s">
        <v>20</v>
      </c>
      <c r="F525" s="32"/>
      <c r="G525" s="33">
        <f t="shared" si="271"/>
        <v>1271.5</v>
      </c>
      <c r="H525" s="33">
        <f t="shared" si="271"/>
        <v>541.29999999999995</v>
      </c>
      <c r="I525" s="26">
        <f t="shared" si="251"/>
        <v>42.571765631144316</v>
      </c>
      <c r="J525" s="33">
        <f t="shared" si="272"/>
        <v>1271.5</v>
      </c>
      <c r="K525" s="33"/>
      <c r="L525" s="26">
        <f t="shared" si="265"/>
        <v>1271.5</v>
      </c>
      <c r="M525" s="33">
        <f t="shared" si="272"/>
        <v>1271.5</v>
      </c>
      <c r="N525" s="33"/>
      <c r="O525" s="26">
        <f t="shared" si="266"/>
        <v>1271.5</v>
      </c>
    </row>
    <row r="526" spans="1:15">
      <c r="A526" s="31" t="s">
        <v>8</v>
      </c>
      <c r="B526" s="32" t="s">
        <v>86</v>
      </c>
      <c r="C526" s="32" t="s">
        <v>107</v>
      </c>
      <c r="D526" s="32" t="s">
        <v>296</v>
      </c>
      <c r="E526" s="32" t="s">
        <v>20</v>
      </c>
      <c r="F526" s="32" t="s">
        <v>9</v>
      </c>
      <c r="G526" s="33">
        <v>1271.5</v>
      </c>
      <c r="H526" s="114">
        <v>541.29999999999995</v>
      </c>
      <c r="I526" s="26">
        <f t="shared" si="251"/>
        <v>42.571765631144316</v>
      </c>
      <c r="J526" s="16">
        <v>1271.5</v>
      </c>
      <c r="K526" s="16"/>
      <c r="L526" s="26">
        <f t="shared" si="265"/>
        <v>1271.5</v>
      </c>
      <c r="M526" s="35">
        <v>1271.5</v>
      </c>
      <c r="N526" s="16"/>
      <c r="O526" s="26">
        <f t="shared" si="266"/>
        <v>1271.5</v>
      </c>
    </row>
    <row r="527" spans="1:15" ht="26.25" customHeight="1">
      <c r="A527" s="48" t="s">
        <v>199</v>
      </c>
      <c r="B527" s="28" t="s">
        <v>86</v>
      </c>
      <c r="C527" s="28" t="s">
        <v>107</v>
      </c>
      <c r="D527" s="49" t="s">
        <v>400</v>
      </c>
      <c r="E527" s="36"/>
      <c r="F527" s="36"/>
      <c r="G527" s="33">
        <f t="shared" ref="G527:H529" si="273">G528</f>
        <v>1000</v>
      </c>
      <c r="H527" s="33">
        <f t="shared" si="273"/>
        <v>351.2</v>
      </c>
      <c r="I527" s="26">
        <f t="shared" si="251"/>
        <v>35.120000000000005</v>
      </c>
      <c r="J527" s="33">
        <f t="shared" ref="J527:M529" si="274">J528</f>
        <v>1100</v>
      </c>
      <c r="K527" s="33"/>
      <c r="L527" s="26">
        <f t="shared" si="265"/>
        <v>1100</v>
      </c>
      <c r="M527" s="33">
        <f t="shared" si="274"/>
        <v>1100</v>
      </c>
      <c r="N527" s="33"/>
      <c r="O527" s="26">
        <f t="shared" si="266"/>
        <v>1100</v>
      </c>
    </row>
    <row r="528" spans="1:15" ht="36">
      <c r="A528" s="19" t="s">
        <v>151</v>
      </c>
      <c r="B528" s="32" t="s">
        <v>86</v>
      </c>
      <c r="C528" s="32" t="s">
        <v>107</v>
      </c>
      <c r="D528" s="43" t="s">
        <v>400</v>
      </c>
      <c r="E528" s="32" t="s">
        <v>89</v>
      </c>
      <c r="F528" s="32"/>
      <c r="G528" s="33">
        <f t="shared" si="273"/>
        <v>1000</v>
      </c>
      <c r="H528" s="33">
        <f t="shared" si="273"/>
        <v>351.2</v>
      </c>
      <c r="I528" s="26">
        <f t="shared" si="251"/>
        <v>35.120000000000005</v>
      </c>
      <c r="J528" s="33">
        <f t="shared" si="274"/>
        <v>1100</v>
      </c>
      <c r="K528" s="33"/>
      <c r="L528" s="26">
        <f t="shared" si="265"/>
        <v>1100</v>
      </c>
      <c r="M528" s="33">
        <f t="shared" si="274"/>
        <v>1100</v>
      </c>
      <c r="N528" s="33"/>
      <c r="O528" s="26">
        <f t="shared" si="266"/>
        <v>1100</v>
      </c>
    </row>
    <row r="529" spans="1:22">
      <c r="A529" s="19" t="s">
        <v>90</v>
      </c>
      <c r="B529" s="32" t="s">
        <v>86</v>
      </c>
      <c r="C529" s="32" t="s">
        <v>107</v>
      </c>
      <c r="D529" s="43" t="s">
        <v>400</v>
      </c>
      <c r="E529" s="32" t="s">
        <v>91</v>
      </c>
      <c r="F529" s="32"/>
      <c r="G529" s="33">
        <f t="shared" si="273"/>
        <v>1000</v>
      </c>
      <c r="H529" s="33">
        <f t="shared" si="273"/>
        <v>351.2</v>
      </c>
      <c r="I529" s="26">
        <f t="shared" si="251"/>
        <v>35.120000000000005</v>
      </c>
      <c r="J529" s="33">
        <f t="shared" si="274"/>
        <v>1100</v>
      </c>
      <c r="K529" s="33"/>
      <c r="L529" s="26">
        <f t="shared" si="265"/>
        <v>1100</v>
      </c>
      <c r="M529" s="33">
        <f t="shared" si="274"/>
        <v>1100</v>
      </c>
      <c r="N529" s="33"/>
      <c r="O529" s="26">
        <f t="shared" si="266"/>
        <v>1100</v>
      </c>
    </row>
    <row r="530" spans="1:22">
      <c r="A530" s="31" t="s">
        <v>105</v>
      </c>
      <c r="B530" s="32" t="s">
        <v>86</v>
      </c>
      <c r="C530" s="32" t="s">
        <v>107</v>
      </c>
      <c r="D530" s="43" t="s">
        <v>400</v>
      </c>
      <c r="E530" s="32" t="s">
        <v>91</v>
      </c>
      <c r="F530" s="32" t="s">
        <v>9</v>
      </c>
      <c r="G530" s="33">
        <v>1000</v>
      </c>
      <c r="H530" s="114">
        <v>351.2</v>
      </c>
      <c r="I530" s="26">
        <f t="shared" si="251"/>
        <v>35.120000000000005</v>
      </c>
      <c r="J530" s="16">
        <v>1100</v>
      </c>
      <c r="K530" s="16"/>
      <c r="L530" s="26">
        <f t="shared" si="265"/>
        <v>1100</v>
      </c>
      <c r="M530" s="35">
        <v>1100</v>
      </c>
      <c r="N530" s="16"/>
      <c r="O530" s="26">
        <f t="shared" si="266"/>
        <v>1100</v>
      </c>
    </row>
    <row r="531" spans="1:22">
      <c r="A531" s="27" t="s">
        <v>207</v>
      </c>
      <c r="B531" s="28" t="s">
        <v>109</v>
      </c>
      <c r="C531" s="40"/>
      <c r="D531" s="40"/>
      <c r="E531" s="28"/>
      <c r="F531" s="28"/>
      <c r="G531" s="145">
        <f>G535+G594</f>
        <v>10227.679999999998</v>
      </c>
      <c r="H531" s="146">
        <f>H535+H594</f>
        <v>3071.2750000000001</v>
      </c>
      <c r="I531" s="26">
        <f t="shared" si="251"/>
        <v>30.029048620997145</v>
      </c>
      <c r="J531" s="29" t="e">
        <f t="shared" ref="J531:O531" si="275">J535+J594</f>
        <v>#REF!</v>
      </c>
      <c r="K531" s="29" t="e">
        <f t="shared" si="275"/>
        <v>#REF!</v>
      </c>
      <c r="L531" s="29" t="e">
        <f t="shared" si="275"/>
        <v>#REF!</v>
      </c>
      <c r="M531" s="29" t="e">
        <f t="shared" si="275"/>
        <v>#REF!</v>
      </c>
      <c r="N531" s="29">
        <f t="shared" si="275"/>
        <v>0</v>
      </c>
      <c r="O531" s="29" t="e">
        <f t="shared" si="275"/>
        <v>#REF!</v>
      </c>
      <c r="P531" s="104">
        <f>G532+G533+G534</f>
        <v>10227.680000000002</v>
      </c>
      <c r="Q531" s="104">
        <f>J532+J533+J534</f>
        <v>4991.9000000000005</v>
      </c>
      <c r="R531" s="104">
        <f t="shared" ref="R531" si="276">O532+O533+O534</f>
        <v>4991.3</v>
      </c>
      <c r="S531" s="104">
        <f>G535+G594</f>
        <v>10227.679999999998</v>
      </c>
    </row>
    <row r="532" spans="1:22">
      <c r="A532" s="27" t="s">
        <v>105</v>
      </c>
      <c r="B532" s="28" t="s">
        <v>109</v>
      </c>
      <c r="C532" s="40"/>
      <c r="D532" s="40"/>
      <c r="E532" s="28"/>
      <c r="F532" s="28" t="s">
        <v>9</v>
      </c>
      <c r="G532" s="29">
        <f>G550+G556+G567+G572+G583+G593+G599+G588+G542</f>
        <v>5166.8730000000005</v>
      </c>
      <c r="H532" s="29">
        <f>H550+H556+H567+H572+H583+H593+H599+H588+H542</f>
        <v>1604.9159999999999</v>
      </c>
      <c r="I532" s="26">
        <f t="shared" si="251"/>
        <v>31.061649860563627</v>
      </c>
      <c r="J532" s="29">
        <f t="shared" ref="J532:O532" si="277">J550+J556+J567+J572+J583+J593+J599+J588+J542</f>
        <v>4917.8</v>
      </c>
      <c r="K532" s="29">
        <f t="shared" si="277"/>
        <v>60.078020000000002</v>
      </c>
      <c r="L532" s="29">
        <f t="shared" si="277"/>
        <v>4977.8780200000001</v>
      </c>
      <c r="M532" s="29">
        <f t="shared" si="277"/>
        <v>4917.2</v>
      </c>
      <c r="N532" s="29">
        <f t="shared" si="277"/>
        <v>0</v>
      </c>
      <c r="O532" s="29">
        <f t="shared" si="277"/>
        <v>4917.2</v>
      </c>
      <c r="V532" s="104">
        <f>H535+H594</f>
        <v>3071.2750000000001</v>
      </c>
    </row>
    <row r="533" spans="1:22">
      <c r="A533" s="27" t="s">
        <v>10</v>
      </c>
      <c r="B533" s="28" t="s">
        <v>109</v>
      </c>
      <c r="C533" s="40"/>
      <c r="D533" s="40"/>
      <c r="E533" s="28"/>
      <c r="F533" s="28" t="s">
        <v>11</v>
      </c>
      <c r="G533" s="29">
        <f>G568+G548+G578+G543+G560+G563</f>
        <v>4777.527</v>
      </c>
      <c r="H533" s="29">
        <f>H568+H548+H578+H543+H560+H563</f>
        <v>1466.3589999999999</v>
      </c>
      <c r="I533" s="26">
        <f t="shared" ref="I533:I574" si="278">H533/G533*100</f>
        <v>30.692845901237188</v>
      </c>
      <c r="J533" s="29">
        <f t="shared" ref="J533:O533" si="279">J568+J548+J578+J543+J560+J563</f>
        <v>74.099999999999994</v>
      </c>
      <c r="K533" s="29">
        <f t="shared" si="279"/>
        <v>10</v>
      </c>
      <c r="L533" s="29">
        <f t="shared" si="279"/>
        <v>84.1</v>
      </c>
      <c r="M533" s="29">
        <f t="shared" si="279"/>
        <v>74.099999999999994</v>
      </c>
      <c r="N533" s="29">
        <f t="shared" si="279"/>
        <v>0</v>
      </c>
      <c r="O533" s="29">
        <f t="shared" si="279"/>
        <v>74.099999999999994</v>
      </c>
    </row>
    <row r="534" spans="1:22">
      <c r="A534" s="27" t="s">
        <v>274</v>
      </c>
      <c r="B534" s="28" t="s">
        <v>109</v>
      </c>
      <c r="C534" s="40"/>
      <c r="D534" s="40"/>
      <c r="E534" s="28"/>
      <c r="F534" s="28" t="s">
        <v>161</v>
      </c>
      <c r="G534" s="29">
        <f>G544</f>
        <v>283.27999999999997</v>
      </c>
      <c r="H534" s="29">
        <f t="shared" ref="H534:O534" si="280">H544</f>
        <v>0</v>
      </c>
      <c r="I534" s="26">
        <f t="shared" si="278"/>
        <v>0</v>
      </c>
      <c r="J534" s="29">
        <f t="shared" si="280"/>
        <v>0</v>
      </c>
      <c r="K534" s="29">
        <f t="shared" si="280"/>
        <v>190</v>
      </c>
      <c r="L534" s="29">
        <f t="shared" si="280"/>
        <v>190</v>
      </c>
      <c r="M534" s="29">
        <f t="shared" si="280"/>
        <v>0</v>
      </c>
      <c r="N534" s="29">
        <f t="shared" si="280"/>
        <v>0</v>
      </c>
      <c r="O534" s="29">
        <f t="shared" si="280"/>
        <v>0</v>
      </c>
    </row>
    <row r="535" spans="1:22" ht="13.5" customHeight="1">
      <c r="A535" s="27" t="s">
        <v>110</v>
      </c>
      <c r="B535" s="28" t="s">
        <v>109</v>
      </c>
      <c r="C535" s="28" t="s">
        <v>111</v>
      </c>
      <c r="D535" s="28"/>
      <c r="E535" s="28"/>
      <c r="F535" s="28"/>
      <c r="G535" s="145">
        <f>G536+G589+G584</f>
        <v>9802.6799999999985</v>
      </c>
      <c r="H535" s="145">
        <f>H536+H589+H584</f>
        <v>2960.0590000000002</v>
      </c>
      <c r="I535" s="26">
        <f t="shared" si="278"/>
        <v>30.196425875372864</v>
      </c>
      <c r="J535" s="29" t="e">
        <f>J536+J589+J584</f>
        <v>#REF!</v>
      </c>
      <c r="K535" s="29" t="e">
        <f>K536+K589+K584</f>
        <v>#REF!</v>
      </c>
      <c r="L535" s="26" t="e">
        <f t="shared" si="265"/>
        <v>#REF!</v>
      </c>
      <c r="M535" s="29" t="e">
        <f>M536+M589+M584</f>
        <v>#REF!</v>
      </c>
      <c r="N535" s="29"/>
      <c r="O535" s="26" t="e">
        <f t="shared" si="266"/>
        <v>#REF!</v>
      </c>
    </row>
    <row r="536" spans="1:22" ht="71.25" customHeight="1">
      <c r="A536" s="58" t="s">
        <v>401</v>
      </c>
      <c r="B536" s="28" t="s">
        <v>109</v>
      </c>
      <c r="C536" s="28" t="s">
        <v>111</v>
      </c>
      <c r="D536" s="28" t="s">
        <v>374</v>
      </c>
      <c r="E536" s="28"/>
      <c r="F536" s="28"/>
      <c r="G536" s="29">
        <f>G537+G551</f>
        <v>9667.4799999999977</v>
      </c>
      <c r="H536" s="29">
        <f>H537+H551</f>
        <v>2958.0590000000002</v>
      </c>
      <c r="I536" s="26">
        <f t="shared" si="278"/>
        <v>30.598035889394144</v>
      </c>
      <c r="J536" s="29" t="e">
        <f>J537+J551</f>
        <v>#REF!</v>
      </c>
      <c r="K536" s="29" t="e">
        <f>K537+K551</f>
        <v>#REF!</v>
      </c>
      <c r="L536" s="26" t="e">
        <f t="shared" si="265"/>
        <v>#REF!</v>
      </c>
      <c r="M536" s="29" t="e">
        <f>M537+M551</f>
        <v>#REF!</v>
      </c>
      <c r="N536" s="29"/>
      <c r="O536" s="26" t="e">
        <f t="shared" si="266"/>
        <v>#REF!</v>
      </c>
    </row>
    <row r="537" spans="1:22" ht="63.75" customHeight="1">
      <c r="A537" s="57" t="s">
        <v>402</v>
      </c>
      <c r="B537" s="32" t="s">
        <v>109</v>
      </c>
      <c r="C537" s="32" t="s">
        <v>111</v>
      </c>
      <c r="D537" s="32" t="s">
        <v>404</v>
      </c>
      <c r="E537" s="32"/>
      <c r="F537" s="32"/>
      <c r="G537" s="33">
        <f>G538</f>
        <v>835.96199999999999</v>
      </c>
      <c r="H537" s="33">
        <f>H538</f>
        <v>40</v>
      </c>
      <c r="I537" s="26">
        <f t="shared" si="278"/>
        <v>4.7849064909649002</v>
      </c>
      <c r="J537" s="33" t="e">
        <f>J538+#REF!</f>
        <v>#REF!</v>
      </c>
      <c r="K537" s="33" t="e">
        <f>K538+#REF!</f>
        <v>#REF!</v>
      </c>
      <c r="L537" s="26" t="e">
        <f t="shared" si="265"/>
        <v>#REF!</v>
      </c>
      <c r="M537" s="33" t="e">
        <f>M538+#REF!</f>
        <v>#REF!</v>
      </c>
      <c r="N537" s="33"/>
      <c r="O537" s="26" t="e">
        <f t="shared" si="266"/>
        <v>#REF!</v>
      </c>
    </row>
    <row r="538" spans="1:22" ht="24" customHeight="1">
      <c r="A538" s="31" t="s">
        <v>403</v>
      </c>
      <c r="B538" s="32" t="s">
        <v>109</v>
      </c>
      <c r="C538" s="32" t="s">
        <v>111</v>
      </c>
      <c r="D538" s="32" t="s">
        <v>405</v>
      </c>
      <c r="E538" s="32"/>
      <c r="F538" s="32"/>
      <c r="G538" s="33">
        <f>G545+G539</f>
        <v>835.96199999999999</v>
      </c>
      <c r="H538" s="33">
        <f>H545+H539</f>
        <v>40</v>
      </c>
      <c r="I538" s="26">
        <f t="shared" si="278"/>
        <v>4.7849064909649002</v>
      </c>
      <c r="J538" s="33" t="e">
        <f>J545+#REF!+#REF!+#REF!+#REF!+J539</f>
        <v>#REF!</v>
      </c>
      <c r="K538" s="33" t="e">
        <f>K545+#REF!+#REF!+#REF!+#REF!+K539</f>
        <v>#REF!</v>
      </c>
      <c r="L538" s="33" t="e">
        <f>L545+#REF!+#REF!+#REF!+#REF!+L539</f>
        <v>#REF!</v>
      </c>
      <c r="M538" s="33" t="e">
        <f>M545+#REF!+#REF!+#REF!+#REF!+M539</f>
        <v>#REF!</v>
      </c>
      <c r="N538" s="33" t="e">
        <f>N545+#REF!+#REF!+#REF!+#REF!+N539</f>
        <v>#REF!</v>
      </c>
      <c r="O538" s="33" t="e">
        <f>O545+#REF!+#REF!+#REF!+#REF!+O539</f>
        <v>#REF!</v>
      </c>
    </row>
    <row r="539" spans="1:22" ht="28.5" customHeight="1">
      <c r="A539" s="10" t="s">
        <v>474</v>
      </c>
      <c r="B539" s="32" t="s">
        <v>109</v>
      </c>
      <c r="C539" s="32" t="s">
        <v>111</v>
      </c>
      <c r="D539" s="7" t="s">
        <v>475</v>
      </c>
      <c r="E539" s="32"/>
      <c r="F539" s="32"/>
      <c r="G539" s="33">
        <f>G540</f>
        <v>387.76199999999994</v>
      </c>
      <c r="H539" s="33">
        <f t="shared" ref="H539:O540" si="281">H540</f>
        <v>0</v>
      </c>
      <c r="I539" s="26">
        <f t="shared" si="278"/>
        <v>0</v>
      </c>
      <c r="J539" s="33">
        <f t="shared" si="281"/>
        <v>0</v>
      </c>
      <c r="K539" s="33">
        <f t="shared" si="281"/>
        <v>260.07802000000004</v>
      </c>
      <c r="L539" s="33">
        <f t="shared" si="281"/>
        <v>260.07802000000004</v>
      </c>
      <c r="M539" s="33">
        <f t="shared" si="281"/>
        <v>0</v>
      </c>
      <c r="N539" s="33">
        <f t="shared" si="281"/>
        <v>0</v>
      </c>
      <c r="O539" s="33">
        <f t="shared" si="281"/>
        <v>0</v>
      </c>
    </row>
    <row r="540" spans="1:22" ht="38.25">
      <c r="A540" s="10" t="s">
        <v>34</v>
      </c>
      <c r="B540" s="32" t="s">
        <v>109</v>
      </c>
      <c r="C540" s="32" t="s">
        <v>111</v>
      </c>
      <c r="D540" s="7" t="s">
        <v>475</v>
      </c>
      <c r="E540" s="32" t="s">
        <v>25</v>
      </c>
      <c r="F540" s="32"/>
      <c r="G540" s="33">
        <f>G541</f>
        <v>387.76199999999994</v>
      </c>
      <c r="H540" s="33">
        <f t="shared" si="281"/>
        <v>0</v>
      </c>
      <c r="I540" s="26">
        <f t="shared" si="278"/>
        <v>0</v>
      </c>
      <c r="J540" s="33">
        <f t="shared" si="281"/>
        <v>0</v>
      </c>
      <c r="K540" s="33">
        <f t="shared" si="281"/>
        <v>260.07802000000004</v>
      </c>
      <c r="L540" s="33">
        <f t="shared" si="281"/>
        <v>260.07802000000004</v>
      </c>
      <c r="M540" s="33">
        <f t="shared" si="281"/>
        <v>0</v>
      </c>
      <c r="N540" s="33">
        <f t="shared" si="281"/>
        <v>0</v>
      </c>
      <c r="O540" s="33">
        <f t="shared" si="281"/>
        <v>0</v>
      </c>
    </row>
    <row r="541" spans="1:22" ht="41.25" customHeight="1">
      <c r="A541" s="10" t="s">
        <v>114</v>
      </c>
      <c r="B541" s="32" t="s">
        <v>109</v>
      </c>
      <c r="C541" s="32" t="s">
        <v>111</v>
      </c>
      <c r="D541" s="7" t="s">
        <v>475</v>
      </c>
      <c r="E541" s="32" t="s">
        <v>27</v>
      </c>
      <c r="F541" s="32"/>
      <c r="G541" s="33">
        <f>G542+G543+G544</f>
        <v>387.76199999999994</v>
      </c>
      <c r="H541" s="33">
        <f t="shared" ref="H541:O541" si="282">H542+H543+H544</f>
        <v>0</v>
      </c>
      <c r="I541" s="26">
        <f t="shared" si="278"/>
        <v>0</v>
      </c>
      <c r="J541" s="33">
        <f t="shared" si="282"/>
        <v>0</v>
      </c>
      <c r="K541" s="33">
        <f t="shared" si="282"/>
        <v>260.07802000000004</v>
      </c>
      <c r="L541" s="33">
        <f t="shared" si="282"/>
        <v>260.07802000000004</v>
      </c>
      <c r="M541" s="33">
        <f t="shared" si="282"/>
        <v>0</v>
      </c>
      <c r="N541" s="33">
        <f t="shared" si="282"/>
        <v>0</v>
      </c>
      <c r="O541" s="33">
        <f t="shared" si="282"/>
        <v>0</v>
      </c>
    </row>
    <row r="542" spans="1:22" ht="14.25" customHeight="1">
      <c r="A542" s="10" t="s">
        <v>8</v>
      </c>
      <c r="B542" s="32" t="s">
        <v>109</v>
      </c>
      <c r="C542" s="32" t="s">
        <v>111</v>
      </c>
      <c r="D542" s="7" t="s">
        <v>475</v>
      </c>
      <c r="E542" s="32" t="s">
        <v>27</v>
      </c>
      <c r="F542" s="32" t="s">
        <v>9</v>
      </c>
      <c r="G542" s="33">
        <v>89.572999999999993</v>
      </c>
      <c r="H542" s="110">
        <v>0</v>
      </c>
      <c r="I542" s="26">
        <f t="shared" si="278"/>
        <v>0</v>
      </c>
      <c r="J542" s="33"/>
      <c r="K542" s="136">
        <v>60.078020000000002</v>
      </c>
      <c r="L542" s="26">
        <f>J542+K542</f>
        <v>60.078020000000002</v>
      </c>
      <c r="M542" s="33"/>
      <c r="N542" s="33"/>
      <c r="O542" s="26">
        <f>M542+N542</f>
        <v>0</v>
      </c>
    </row>
    <row r="543" spans="1:22" ht="12" customHeight="1">
      <c r="A543" s="10" t="s">
        <v>10</v>
      </c>
      <c r="B543" s="32" t="s">
        <v>109</v>
      </c>
      <c r="C543" s="32" t="s">
        <v>111</v>
      </c>
      <c r="D543" s="7" t="s">
        <v>475</v>
      </c>
      <c r="E543" s="32" t="s">
        <v>27</v>
      </c>
      <c r="F543" s="32" t="s">
        <v>11</v>
      </c>
      <c r="G543" s="33">
        <v>14.909000000000001</v>
      </c>
      <c r="H543" s="110">
        <v>0</v>
      </c>
      <c r="I543" s="26">
        <f t="shared" si="278"/>
        <v>0</v>
      </c>
      <c r="J543" s="33"/>
      <c r="K543" s="136">
        <v>10</v>
      </c>
      <c r="L543" s="26">
        <f t="shared" ref="L543:L544" si="283">J543+K543</f>
        <v>10</v>
      </c>
      <c r="M543" s="33"/>
      <c r="N543" s="33"/>
      <c r="O543" s="26">
        <f t="shared" ref="O543:O544" si="284">M543+N543</f>
        <v>0</v>
      </c>
    </row>
    <row r="544" spans="1:22" ht="15" customHeight="1">
      <c r="A544" s="10" t="s">
        <v>274</v>
      </c>
      <c r="B544" s="32" t="s">
        <v>109</v>
      </c>
      <c r="C544" s="32" t="s">
        <v>111</v>
      </c>
      <c r="D544" s="7" t="s">
        <v>475</v>
      </c>
      <c r="E544" s="32" t="s">
        <v>27</v>
      </c>
      <c r="F544" s="32" t="s">
        <v>161</v>
      </c>
      <c r="G544" s="33">
        <v>283.27999999999997</v>
      </c>
      <c r="H544" s="110">
        <v>0</v>
      </c>
      <c r="I544" s="26">
        <f t="shared" si="278"/>
        <v>0</v>
      </c>
      <c r="J544" s="33"/>
      <c r="K544" s="136">
        <v>190</v>
      </c>
      <c r="L544" s="26">
        <f t="shared" si="283"/>
        <v>190</v>
      </c>
      <c r="M544" s="33"/>
      <c r="N544" s="33"/>
      <c r="O544" s="26">
        <f t="shared" si="284"/>
        <v>0</v>
      </c>
    </row>
    <row r="545" spans="1:15" ht="36">
      <c r="A545" s="31" t="s">
        <v>242</v>
      </c>
      <c r="B545" s="32" t="s">
        <v>109</v>
      </c>
      <c r="C545" s="32" t="s">
        <v>111</v>
      </c>
      <c r="D545" s="32" t="s">
        <v>406</v>
      </c>
      <c r="E545" s="32"/>
      <c r="F545" s="32"/>
      <c r="G545" s="33">
        <f t="shared" ref="G545:M549" si="285">G546</f>
        <v>448.2</v>
      </c>
      <c r="H545" s="33">
        <f t="shared" si="285"/>
        <v>40</v>
      </c>
      <c r="I545" s="26">
        <f t="shared" si="278"/>
        <v>8.9245872378402513</v>
      </c>
      <c r="J545" s="33">
        <f t="shared" si="285"/>
        <v>324.10000000000002</v>
      </c>
      <c r="K545" s="33"/>
      <c r="L545" s="26">
        <f t="shared" si="265"/>
        <v>324.10000000000002</v>
      </c>
      <c r="M545" s="33">
        <f t="shared" si="285"/>
        <v>324.10000000000002</v>
      </c>
      <c r="N545" s="33"/>
      <c r="O545" s="26">
        <f t="shared" si="266"/>
        <v>324.10000000000002</v>
      </c>
    </row>
    <row r="546" spans="1:15">
      <c r="A546" s="37" t="s">
        <v>55</v>
      </c>
      <c r="B546" s="32" t="s">
        <v>109</v>
      </c>
      <c r="C546" s="32" t="s">
        <v>111</v>
      </c>
      <c r="D546" s="32" t="s">
        <v>406</v>
      </c>
      <c r="E546" s="32" t="s">
        <v>56</v>
      </c>
      <c r="F546" s="32"/>
      <c r="G546" s="33">
        <f>G549+G547</f>
        <v>448.2</v>
      </c>
      <c r="H546" s="33">
        <f>H549+H547</f>
        <v>40</v>
      </c>
      <c r="I546" s="26">
        <f t="shared" si="278"/>
        <v>8.9245872378402513</v>
      </c>
      <c r="J546" s="33">
        <f t="shared" ref="J546" si="286">J549+J547</f>
        <v>324.10000000000002</v>
      </c>
      <c r="K546" s="33"/>
      <c r="L546" s="26">
        <f t="shared" si="265"/>
        <v>324.10000000000002</v>
      </c>
      <c r="M546" s="33">
        <f t="shared" ref="M546" si="287">M549+M547</f>
        <v>324.10000000000002</v>
      </c>
      <c r="N546" s="33"/>
      <c r="O546" s="26">
        <f t="shared" si="266"/>
        <v>324.10000000000002</v>
      </c>
    </row>
    <row r="547" spans="1:15">
      <c r="A547" s="37" t="s">
        <v>407</v>
      </c>
      <c r="B547" s="32" t="s">
        <v>109</v>
      </c>
      <c r="C547" s="32" t="s">
        <v>111</v>
      </c>
      <c r="D547" s="32" t="s">
        <v>406</v>
      </c>
      <c r="E547" s="32" t="s">
        <v>230</v>
      </c>
      <c r="F547" s="32"/>
      <c r="G547" s="33">
        <f>G548</f>
        <v>148.19999999999999</v>
      </c>
      <c r="H547" s="33">
        <f>H548</f>
        <v>0</v>
      </c>
      <c r="I547" s="26">
        <f t="shared" si="278"/>
        <v>0</v>
      </c>
      <c r="J547" s="33">
        <f t="shared" ref="J547:M547" si="288">J548</f>
        <v>74.099999999999994</v>
      </c>
      <c r="K547" s="33"/>
      <c r="L547" s="26">
        <f t="shared" si="265"/>
        <v>74.099999999999994</v>
      </c>
      <c r="M547" s="33">
        <f t="shared" si="288"/>
        <v>74.099999999999994</v>
      </c>
      <c r="N547" s="33"/>
      <c r="O547" s="26">
        <f t="shared" si="266"/>
        <v>74.099999999999994</v>
      </c>
    </row>
    <row r="548" spans="1:15">
      <c r="A548" s="37" t="s">
        <v>408</v>
      </c>
      <c r="B548" s="32" t="s">
        <v>109</v>
      </c>
      <c r="C548" s="32" t="s">
        <v>111</v>
      </c>
      <c r="D548" s="32" t="s">
        <v>406</v>
      </c>
      <c r="E548" s="32" t="s">
        <v>230</v>
      </c>
      <c r="F548" s="32" t="s">
        <v>11</v>
      </c>
      <c r="G548" s="33">
        <v>148.19999999999999</v>
      </c>
      <c r="H548" s="33">
        <v>0</v>
      </c>
      <c r="I548" s="26">
        <f t="shared" si="278"/>
        <v>0</v>
      </c>
      <c r="J548" s="33">
        <v>74.099999999999994</v>
      </c>
      <c r="K548" s="33"/>
      <c r="L548" s="26">
        <f t="shared" si="265"/>
        <v>74.099999999999994</v>
      </c>
      <c r="M548" s="33">
        <v>74.099999999999994</v>
      </c>
      <c r="N548" s="33"/>
      <c r="O548" s="26">
        <f t="shared" si="266"/>
        <v>74.099999999999994</v>
      </c>
    </row>
    <row r="549" spans="1:15">
      <c r="A549" s="37" t="s">
        <v>68</v>
      </c>
      <c r="B549" s="32" t="s">
        <v>109</v>
      </c>
      <c r="C549" s="32" t="s">
        <v>111</v>
      </c>
      <c r="D549" s="32" t="s">
        <v>406</v>
      </c>
      <c r="E549" s="32" t="s">
        <v>69</v>
      </c>
      <c r="F549" s="32"/>
      <c r="G549" s="33">
        <f t="shared" si="285"/>
        <v>300</v>
      </c>
      <c r="H549" s="33">
        <f t="shared" si="285"/>
        <v>40</v>
      </c>
      <c r="I549" s="26">
        <f t="shared" si="278"/>
        <v>13.333333333333334</v>
      </c>
      <c r="J549" s="33">
        <f t="shared" si="285"/>
        <v>250</v>
      </c>
      <c r="K549" s="33"/>
      <c r="L549" s="26">
        <f t="shared" si="265"/>
        <v>250</v>
      </c>
      <c r="M549" s="33">
        <f t="shared" si="285"/>
        <v>250</v>
      </c>
      <c r="N549" s="33"/>
      <c r="O549" s="26">
        <f t="shared" si="266"/>
        <v>250</v>
      </c>
    </row>
    <row r="550" spans="1:15">
      <c r="A550" s="31" t="s">
        <v>8</v>
      </c>
      <c r="B550" s="32" t="s">
        <v>109</v>
      </c>
      <c r="C550" s="32" t="s">
        <v>111</v>
      </c>
      <c r="D550" s="32" t="s">
        <v>406</v>
      </c>
      <c r="E550" s="32" t="s">
        <v>69</v>
      </c>
      <c r="F550" s="32" t="s">
        <v>9</v>
      </c>
      <c r="G550" s="33">
        <v>300</v>
      </c>
      <c r="H550" s="33">
        <v>40</v>
      </c>
      <c r="I550" s="26">
        <f t="shared" si="278"/>
        <v>13.333333333333334</v>
      </c>
      <c r="J550" s="16">
        <v>250</v>
      </c>
      <c r="K550" s="16"/>
      <c r="L550" s="26">
        <f t="shared" si="265"/>
        <v>250</v>
      </c>
      <c r="M550" s="35">
        <v>250</v>
      </c>
      <c r="N550" s="16"/>
      <c r="O550" s="26">
        <f t="shared" si="266"/>
        <v>250</v>
      </c>
    </row>
    <row r="551" spans="1:15" s="118" customFormat="1" ht="52.5" customHeight="1">
      <c r="A551" s="121" t="s">
        <v>409</v>
      </c>
      <c r="B551" s="32" t="s">
        <v>109</v>
      </c>
      <c r="C551" s="32" t="s">
        <v>111</v>
      </c>
      <c r="D551" s="32" t="s">
        <v>410</v>
      </c>
      <c r="E551" s="32"/>
      <c r="F551" s="32"/>
      <c r="G551" s="33">
        <f>G552+G579</f>
        <v>8831.5179999999982</v>
      </c>
      <c r="H551" s="33">
        <f>H552+H579</f>
        <v>2918.0590000000002</v>
      </c>
      <c r="I551" s="26">
        <f t="shared" si="278"/>
        <v>33.041420512306047</v>
      </c>
      <c r="J551" s="33">
        <f>J552+J579</f>
        <v>4151</v>
      </c>
      <c r="K551" s="33"/>
      <c r="L551" s="26">
        <f t="shared" ref="L551:L581" si="289">J551+K551</f>
        <v>4151</v>
      </c>
      <c r="M551" s="33">
        <f>M552+M579</f>
        <v>4161</v>
      </c>
      <c r="N551" s="33"/>
      <c r="O551" s="26">
        <f t="shared" ref="O551:O581" si="290">M551+N551</f>
        <v>4161</v>
      </c>
    </row>
    <row r="552" spans="1:15" ht="36">
      <c r="A552" s="31" t="s">
        <v>203</v>
      </c>
      <c r="B552" s="32" t="s">
        <v>109</v>
      </c>
      <c r="C552" s="32" t="s">
        <v>111</v>
      </c>
      <c r="D552" s="32" t="s">
        <v>411</v>
      </c>
      <c r="E552" s="32"/>
      <c r="F552" s="32"/>
      <c r="G552" s="33">
        <f>G553+G564+G569+G575+G557</f>
        <v>8713.7179999999989</v>
      </c>
      <c r="H552" s="33">
        <f>H553+H564+H569+H575+H557</f>
        <v>2918.0590000000002</v>
      </c>
      <c r="I552" s="26">
        <f t="shared" si="278"/>
        <v>33.488104618487775</v>
      </c>
      <c r="J552" s="33">
        <f>J553+J564+J569</f>
        <v>4033.2</v>
      </c>
      <c r="K552" s="33"/>
      <c r="L552" s="26">
        <f t="shared" si="289"/>
        <v>4033.2</v>
      </c>
      <c r="M552" s="33">
        <f>M553+M564+M569</f>
        <v>4033.2</v>
      </c>
      <c r="N552" s="33"/>
      <c r="O552" s="26">
        <f t="shared" si="290"/>
        <v>4033.2</v>
      </c>
    </row>
    <row r="553" spans="1:15" ht="24">
      <c r="A553" s="19" t="s">
        <v>199</v>
      </c>
      <c r="B553" s="32" t="s">
        <v>109</v>
      </c>
      <c r="C553" s="32" t="s">
        <v>111</v>
      </c>
      <c r="D553" s="32" t="s">
        <v>412</v>
      </c>
      <c r="E553" s="32"/>
      <c r="F553" s="32"/>
      <c r="G553" s="33">
        <f>G554</f>
        <v>3935.7</v>
      </c>
      <c r="H553" s="33">
        <f>H554</f>
        <v>1451.7</v>
      </c>
      <c r="I553" s="26">
        <f t="shared" si="278"/>
        <v>36.885433340955871</v>
      </c>
      <c r="J553" s="33">
        <f t="shared" ref="J553:M553" si="291">J554</f>
        <v>4033.2</v>
      </c>
      <c r="K553" s="33"/>
      <c r="L553" s="26">
        <f t="shared" si="289"/>
        <v>4033.2</v>
      </c>
      <c r="M553" s="33">
        <f t="shared" si="291"/>
        <v>4033.2</v>
      </c>
      <c r="N553" s="33"/>
      <c r="O553" s="26">
        <f t="shared" si="290"/>
        <v>4033.2</v>
      </c>
    </row>
    <row r="554" spans="1:15" ht="36">
      <c r="A554" s="19" t="s">
        <v>150</v>
      </c>
      <c r="B554" s="32" t="s">
        <v>109</v>
      </c>
      <c r="C554" s="32" t="s">
        <v>111</v>
      </c>
      <c r="D554" s="32" t="s">
        <v>412</v>
      </c>
      <c r="E554" s="32" t="s">
        <v>89</v>
      </c>
      <c r="F554" s="32"/>
      <c r="G554" s="33">
        <f t="shared" ref="G554:M555" si="292">G555</f>
        <v>3935.7</v>
      </c>
      <c r="H554" s="33">
        <f t="shared" si="292"/>
        <v>1451.7</v>
      </c>
      <c r="I554" s="26">
        <f t="shared" si="278"/>
        <v>36.885433340955871</v>
      </c>
      <c r="J554" s="33">
        <f t="shared" si="292"/>
        <v>4033.2</v>
      </c>
      <c r="K554" s="33"/>
      <c r="L554" s="26">
        <f t="shared" si="289"/>
        <v>4033.2</v>
      </c>
      <c r="M554" s="33">
        <f t="shared" si="292"/>
        <v>4033.2</v>
      </c>
      <c r="N554" s="33"/>
      <c r="O554" s="26">
        <f t="shared" si="290"/>
        <v>4033.2</v>
      </c>
    </row>
    <row r="555" spans="1:15">
      <c r="A555" s="19" t="s">
        <v>90</v>
      </c>
      <c r="B555" s="32" t="s">
        <v>109</v>
      </c>
      <c r="C555" s="32" t="s">
        <v>111</v>
      </c>
      <c r="D555" s="32" t="s">
        <v>412</v>
      </c>
      <c r="E555" s="32" t="s">
        <v>91</v>
      </c>
      <c r="F555" s="32"/>
      <c r="G555" s="33">
        <f>G556</f>
        <v>3935.7</v>
      </c>
      <c r="H555" s="33">
        <f>H556</f>
        <v>1451.7</v>
      </c>
      <c r="I555" s="26">
        <f t="shared" si="278"/>
        <v>36.885433340955871</v>
      </c>
      <c r="J555" s="33">
        <f t="shared" si="292"/>
        <v>4033.2</v>
      </c>
      <c r="K555" s="33"/>
      <c r="L555" s="26">
        <f t="shared" si="289"/>
        <v>4033.2</v>
      </c>
      <c r="M555" s="33">
        <f t="shared" si="292"/>
        <v>4033.2</v>
      </c>
      <c r="N555" s="33"/>
      <c r="O555" s="26">
        <f t="shared" si="290"/>
        <v>4033.2</v>
      </c>
    </row>
    <row r="556" spans="1:15">
      <c r="A556" s="31" t="s">
        <v>105</v>
      </c>
      <c r="B556" s="32" t="s">
        <v>109</v>
      </c>
      <c r="C556" s="32" t="s">
        <v>111</v>
      </c>
      <c r="D556" s="32" t="s">
        <v>412</v>
      </c>
      <c r="E556" s="32" t="s">
        <v>91</v>
      </c>
      <c r="F556" s="32" t="s">
        <v>9</v>
      </c>
      <c r="G556" s="33">
        <v>3935.7</v>
      </c>
      <c r="H556" s="114">
        <v>1451.7</v>
      </c>
      <c r="I556" s="26">
        <f t="shared" si="278"/>
        <v>36.885433340955871</v>
      </c>
      <c r="J556" s="16">
        <v>4033.2</v>
      </c>
      <c r="K556" s="16"/>
      <c r="L556" s="26">
        <f t="shared" si="289"/>
        <v>4033.2</v>
      </c>
      <c r="M556" s="35">
        <v>4033.2</v>
      </c>
      <c r="N556" s="16"/>
      <c r="O556" s="26">
        <f t="shared" si="290"/>
        <v>4033.2</v>
      </c>
    </row>
    <row r="557" spans="1:15" ht="51">
      <c r="A557" s="121" t="s">
        <v>472</v>
      </c>
      <c r="B557" s="32" t="s">
        <v>109</v>
      </c>
      <c r="C557" s="32" t="s">
        <v>111</v>
      </c>
      <c r="D557" s="7" t="s">
        <v>473</v>
      </c>
      <c r="E557" s="32"/>
      <c r="F557" s="32"/>
      <c r="G557" s="33">
        <f>G561+G558</f>
        <v>1653.818</v>
      </c>
      <c r="H557" s="33">
        <f t="shared" ref="H557:O557" si="293">H561+H558</f>
        <v>1466.3589999999999</v>
      </c>
      <c r="I557" s="26">
        <f t="shared" si="278"/>
        <v>88.665076810144754</v>
      </c>
      <c r="J557" s="33">
        <f t="shared" si="293"/>
        <v>0</v>
      </c>
      <c r="K557" s="33">
        <f t="shared" si="293"/>
        <v>0</v>
      </c>
      <c r="L557" s="33">
        <f t="shared" si="293"/>
        <v>0</v>
      </c>
      <c r="M557" s="33">
        <f t="shared" si="293"/>
        <v>0</v>
      </c>
      <c r="N557" s="33">
        <f t="shared" si="293"/>
        <v>0</v>
      </c>
      <c r="O557" s="33">
        <f t="shared" si="293"/>
        <v>0</v>
      </c>
    </row>
    <row r="558" spans="1:15">
      <c r="A558" s="17" t="s">
        <v>55</v>
      </c>
      <c r="B558" s="32" t="s">
        <v>109</v>
      </c>
      <c r="C558" s="32" t="s">
        <v>111</v>
      </c>
      <c r="D558" s="7" t="s">
        <v>473</v>
      </c>
      <c r="E558" s="32" t="s">
        <v>56</v>
      </c>
      <c r="F558" s="32"/>
      <c r="G558" s="33">
        <f>G559</f>
        <v>569.75900000000001</v>
      </c>
      <c r="H558" s="33">
        <f t="shared" ref="H558:O559" si="294">H559</f>
        <v>382.3</v>
      </c>
      <c r="I558" s="26">
        <f t="shared" si="278"/>
        <v>67.098545174363196</v>
      </c>
      <c r="J558" s="33">
        <f t="shared" si="294"/>
        <v>0</v>
      </c>
      <c r="K558" s="33">
        <f t="shared" si="294"/>
        <v>0</v>
      </c>
      <c r="L558" s="33">
        <f t="shared" si="294"/>
        <v>0</v>
      </c>
      <c r="M558" s="33">
        <f t="shared" si="294"/>
        <v>0</v>
      </c>
      <c r="N558" s="33">
        <f t="shared" si="294"/>
        <v>0</v>
      </c>
      <c r="O558" s="33">
        <f t="shared" si="294"/>
        <v>0</v>
      </c>
    </row>
    <row r="559" spans="1:15">
      <c r="A559" s="17" t="s">
        <v>68</v>
      </c>
      <c r="B559" s="32" t="s">
        <v>109</v>
      </c>
      <c r="C559" s="32" t="s">
        <v>111</v>
      </c>
      <c r="D559" s="7" t="s">
        <v>473</v>
      </c>
      <c r="E559" s="32" t="s">
        <v>69</v>
      </c>
      <c r="F559" s="32"/>
      <c r="G559" s="33">
        <f>G560</f>
        <v>569.75900000000001</v>
      </c>
      <c r="H559" s="33">
        <f t="shared" si="294"/>
        <v>382.3</v>
      </c>
      <c r="I559" s="26">
        <f t="shared" si="278"/>
        <v>67.098545174363196</v>
      </c>
      <c r="J559" s="33">
        <f t="shared" si="294"/>
        <v>0</v>
      </c>
      <c r="K559" s="33">
        <f t="shared" si="294"/>
        <v>0</v>
      </c>
      <c r="L559" s="33">
        <f t="shared" si="294"/>
        <v>0</v>
      </c>
      <c r="M559" s="33">
        <f t="shared" si="294"/>
        <v>0</v>
      </c>
      <c r="N559" s="33">
        <f t="shared" si="294"/>
        <v>0</v>
      </c>
      <c r="O559" s="33">
        <f t="shared" si="294"/>
        <v>0</v>
      </c>
    </row>
    <row r="560" spans="1:15">
      <c r="A560" s="10" t="s">
        <v>10</v>
      </c>
      <c r="B560" s="32" t="s">
        <v>109</v>
      </c>
      <c r="C560" s="32" t="s">
        <v>111</v>
      </c>
      <c r="D560" s="7" t="s">
        <v>473</v>
      </c>
      <c r="E560" s="32" t="s">
        <v>69</v>
      </c>
      <c r="F560" s="32" t="s">
        <v>11</v>
      </c>
      <c r="G560" s="33">
        <v>569.75900000000001</v>
      </c>
      <c r="H560" s="139">
        <v>382.3</v>
      </c>
      <c r="I560" s="26">
        <f t="shared" si="278"/>
        <v>67.098545174363196</v>
      </c>
      <c r="J560" s="33"/>
      <c r="K560" s="33"/>
      <c r="L560" s="33">
        <f>J560+K560</f>
        <v>0</v>
      </c>
      <c r="M560" s="33"/>
      <c r="N560" s="33"/>
      <c r="O560" s="33">
        <f>M560+N560</f>
        <v>0</v>
      </c>
    </row>
    <row r="561" spans="1:15" ht="51">
      <c r="A561" s="105" t="s">
        <v>150</v>
      </c>
      <c r="B561" s="32" t="s">
        <v>109</v>
      </c>
      <c r="C561" s="32" t="s">
        <v>111</v>
      </c>
      <c r="D561" s="7" t="s">
        <v>473</v>
      </c>
      <c r="E561" s="32" t="s">
        <v>89</v>
      </c>
      <c r="F561" s="32"/>
      <c r="G561" s="33">
        <f>G562</f>
        <v>1084.059</v>
      </c>
      <c r="H561" s="33">
        <f t="shared" ref="H561:O562" si="295">H562</f>
        <v>1084.059</v>
      </c>
      <c r="I561" s="26">
        <f t="shared" si="278"/>
        <v>100</v>
      </c>
      <c r="J561" s="33">
        <f t="shared" si="295"/>
        <v>0</v>
      </c>
      <c r="K561" s="33">
        <f t="shared" si="295"/>
        <v>0</v>
      </c>
      <c r="L561" s="33">
        <f t="shared" si="295"/>
        <v>0</v>
      </c>
      <c r="M561" s="33">
        <f t="shared" si="295"/>
        <v>0</v>
      </c>
      <c r="N561" s="33">
        <f t="shared" si="295"/>
        <v>0</v>
      </c>
      <c r="O561" s="33">
        <f t="shared" si="295"/>
        <v>0</v>
      </c>
    </row>
    <row r="562" spans="1:15">
      <c r="A562" s="105" t="s">
        <v>90</v>
      </c>
      <c r="B562" s="32" t="s">
        <v>109</v>
      </c>
      <c r="C562" s="32" t="s">
        <v>111</v>
      </c>
      <c r="D562" s="7" t="s">
        <v>473</v>
      </c>
      <c r="E562" s="32" t="s">
        <v>91</v>
      </c>
      <c r="F562" s="32"/>
      <c r="G562" s="33">
        <f>G563</f>
        <v>1084.059</v>
      </c>
      <c r="H562" s="33">
        <f t="shared" si="295"/>
        <v>1084.059</v>
      </c>
      <c r="I562" s="26">
        <f t="shared" si="278"/>
        <v>100</v>
      </c>
      <c r="J562" s="33">
        <f t="shared" si="295"/>
        <v>0</v>
      </c>
      <c r="K562" s="33">
        <f t="shared" si="295"/>
        <v>0</v>
      </c>
      <c r="L562" s="33">
        <f t="shared" si="295"/>
        <v>0</v>
      </c>
      <c r="M562" s="33">
        <f t="shared" si="295"/>
        <v>0</v>
      </c>
      <c r="N562" s="33">
        <f t="shared" si="295"/>
        <v>0</v>
      </c>
      <c r="O562" s="33">
        <f t="shared" si="295"/>
        <v>0</v>
      </c>
    </row>
    <row r="563" spans="1:15">
      <c r="A563" s="10" t="s">
        <v>10</v>
      </c>
      <c r="B563" s="32" t="s">
        <v>109</v>
      </c>
      <c r="C563" s="32" t="s">
        <v>111</v>
      </c>
      <c r="D563" s="7" t="s">
        <v>473</v>
      </c>
      <c r="E563" s="32" t="s">
        <v>91</v>
      </c>
      <c r="F563" s="32" t="s">
        <v>11</v>
      </c>
      <c r="G563" s="33">
        <v>1084.059</v>
      </c>
      <c r="H563" s="114">
        <v>1084.059</v>
      </c>
      <c r="I563" s="26">
        <f>H563/G563*100</f>
        <v>100</v>
      </c>
      <c r="J563" s="16"/>
      <c r="K563" s="16"/>
      <c r="L563" s="26">
        <f>J563+K563</f>
        <v>0</v>
      </c>
      <c r="M563" s="35"/>
      <c r="N563" s="16"/>
      <c r="O563" s="26">
        <f>M563+N563</f>
        <v>0</v>
      </c>
    </row>
    <row r="564" spans="1:15" ht="38.25">
      <c r="A564" s="123" t="s">
        <v>417</v>
      </c>
      <c r="B564" s="32" t="s">
        <v>109</v>
      </c>
      <c r="C564" s="32" t="s">
        <v>111</v>
      </c>
      <c r="D564" s="7" t="s">
        <v>418</v>
      </c>
      <c r="E564" s="32"/>
      <c r="F564" s="32"/>
      <c r="G564" s="33">
        <f>G565</f>
        <v>3011.2</v>
      </c>
      <c r="H564" s="33">
        <f>H565</f>
        <v>0</v>
      </c>
      <c r="I564" s="26">
        <f t="shared" si="278"/>
        <v>0</v>
      </c>
      <c r="J564" s="33">
        <f t="shared" ref="J564:M565" si="296">J565</f>
        <v>0</v>
      </c>
      <c r="K564" s="33"/>
      <c r="L564" s="26">
        <f t="shared" si="289"/>
        <v>0</v>
      </c>
      <c r="M564" s="33">
        <f t="shared" si="296"/>
        <v>0</v>
      </c>
      <c r="N564" s="33"/>
      <c r="O564" s="26">
        <f t="shared" si="290"/>
        <v>0</v>
      </c>
    </row>
    <row r="565" spans="1:15" ht="39.75" customHeight="1">
      <c r="A565" s="105" t="s">
        <v>150</v>
      </c>
      <c r="B565" s="32" t="s">
        <v>109</v>
      </c>
      <c r="C565" s="32" t="s">
        <v>111</v>
      </c>
      <c r="D565" s="32" t="s">
        <v>418</v>
      </c>
      <c r="E565" s="32" t="s">
        <v>89</v>
      </c>
      <c r="F565" s="32"/>
      <c r="G565" s="33">
        <f>G566</f>
        <v>3011.2</v>
      </c>
      <c r="H565" s="33">
        <f>H566</f>
        <v>0</v>
      </c>
      <c r="I565" s="26">
        <f t="shared" si="278"/>
        <v>0</v>
      </c>
      <c r="J565" s="33">
        <f t="shared" si="296"/>
        <v>0</v>
      </c>
      <c r="K565" s="33"/>
      <c r="L565" s="26">
        <f t="shared" si="289"/>
        <v>0</v>
      </c>
      <c r="M565" s="33">
        <f t="shared" si="296"/>
        <v>0</v>
      </c>
      <c r="N565" s="33"/>
      <c r="O565" s="26">
        <f t="shared" si="290"/>
        <v>0</v>
      </c>
    </row>
    <row r="566" spans="1:15" ht="11.25" customHeight="1">
      <c r="A566" s="105" t="s">
        <v>90</v>
      </c>
      <c r="B566" s="32" t="s">
        <v>109</v>
      </c>
      <c r="C566" s="32" t="s">
        <v>111</v>
      </c>
      <c r="D566" s="32" t="s">
        <v>418</v>
      </c>
      <c r="E566" s="32" t="s">
        <v>91</v>
      </c>
      <c r="F566" s="32"/>
      <c r="G566" s="33">
        <f>G567+G568</f>
        <v>3011.2</v>
      </c>
      <c r="H566" s="33">
        <f>H567+H568</f>
        <v>0</v>
      </c>
      <c r="I566" s="26">
        <f t="shared" si="278"/>
        <v>0</v>
      </c>
      <c r="J566" s="33">
        <f t="shared" ref="J566" si="297">J567+J568</f>
        <v>0</v>
      </c>
      <c r="K566" s="33"/>
      <c r="L566" s="26">
        <f t="shared" si="289"/>
        <v>0</v>
      </c>
      <c r="M566" s="33">
        <f t="shared" ref="M566" si="298">M567+M568</f>
        <v>0</v>
      </c>
      <c r="N566" s="33"/>
      <c r="O566" s="26">
        <f t="shared" si="290"/>
        <v>0</v>
      </c>
    </row>
    <row r="567" spans="1:15">
      <c r="A567" s="10" t="s">
        <v>105</v>
      </c>
      <c r="B567" s="32" t="s">
        <v>109</v>
      </c>
      <c r="C567" s="32" t="s">
        <v>111</v>
      </c>
      <c r="D567" s="32" t="s">
        <v>418</v>
      </c>
      <c r="E567" s="32" t="s">
        <v>91</v>
      </c>
      <c r="F567" s="32" t="s">
        <v>9</v>
      </c>
      <c r="G567" s="33">
        <v>150.6</v>
      </c>
      <c r="H567" s="33">
        <v>0</v>
      </c>
      <c r="I567" s="26">
        <f t="shared" si="278"/>
        <v>0</v>
      </c>
      <c r="J567" s="16"/>
      <c r="K567" s="16"/>
      <c r="L567" s="26">
        <f t="shared" si="289"/>
        <v>0</v>
      </c>
      <c r="M567" s="35"/>
      <c r="N567" s="16"/>
      <c r="O567" s="26">
        <f t="shared" si="290"/>
        <v>0</v>
      </c>
    </row>
    <row r="568" spans="1:15">
      <c r="A568" s="10" t="s">
        <v>10</v>
      </c>
      <c r="B568" s="32" t="s">
        <v>109</v>
      </c>
      <c r="C568" s="32" t="s">
        <v>111</v>
      </c>
      <c r="D568" s="32" t="s">
        <v>418</v>
      </c>
      <c r="E568" s="32" t="s">
        <v>91</v>
      </c>
      <c r="F568" s="32" t="s">
        <v>11</v>
      </c>
      <c r="G568" s="33">
        <v>2860.6</v>
      </c>
      <c r="H568" s="33">
        <v>0</v>
      </c>
      <c r="I568" s="26">
        <f t="shared" si="278"/>
        <v>0</v>
      </c>
      <c r="J568" s="16"/>
      <c r="K568" s="16"/>
      <c r="L568" s="26">
        <f t="shared" si="289"/>
        <v>0</v>
      </c>
      <c r="M568" s="35"/>
      <c r="N568" s="16"/>
      <c r="O568" s="26">
        <f t="shared" si="290"/>
        <v>0</v>
      </c>
    </row>
    <row r="569" spans="1:15" ht="24">
      <c r="A569" s="57" t="s">
        <v>413</v>
      </c>
      <c r="B569" s="32" t="s">
        <v>109</v>
      </c>
      <c r="C569" s="32" t="s">
        <v>111</v>
      </c>
      <c r="D569" s="32" t="s">
        <v>414</v>
      </c>
      <c r="E569" s="32"/>
      <c r="F569" s="32"/>
      <c r="G569" s="33">
        <f t="shared" ref="G569:M570" si="299">G570</f>
        <v>13</v>
      </c>
      <c r="H569" s="33">
        <f t="shared" si="299"/>
        <v>0</v>
      </c>
      <c r="I569" s="26">
        <f t="shared" si="278"/>
        <v>0</v>
      </c>
      <c r="J569" s="33">
        <f t="shared" si="299"/>
        <v>0</v>
      </c>
      <c r="K569" s="33"/>
      <c r="L569" s="26">
        <f t="shared" si="289"/>
        <v>0</v>
      </c>
      <c r="M569" s="33">
        <f t="shared" si="299"/>
        <v>0</v>
      </c>
      <c r="N569" s="33"/>
      <c r="O569" s="26">
        <f t="shared" si="290"/>
        <v>0</v>
      </c>
    </row>
    <row r="570" spans="1:15" ht="36">
      <c r="A570" s="19" t="s">
        <v>150</v>
      </c>
      <c r="B570" s="32" t="s">
        <v>109</v>
      </c>
      <c r="C570" s="32" t="s">
        <v>111</v>
      </c>
      <c r="D570" s="32" t="s">
        <v>414</v>
      </c>
      <c r="E570" s="32" t="s">
        <v>89</v>
      </c>
      <c r="F570" s="32"/>
      <c r="G570" s="33">
        <f t="shared" si="299"/>
        <v>13</v>
      </c>
      <c r="H570" s="33">
        <f t="shared" si="299"/>
        <v>0</v>
      </c>
      <c r="I570" s="26">
        <f t="shared" si="278"/>
        <v>0</v>
      </c>
      <c r="J570" s="33">
        <f t="shared" si="299"/>
        <v>0</v>
      </c>
      <c r="K570" s="33"/>
      <c r="L570" s="26">
        <f t="shared" si="289"/>
        <v>0</v>
      </c>
      <c r="M570" s="33">
        <f t="shared" si="299"/>
        <v>0</v>
      </c>
      <c r="N570" s="33"/>
      <c r="O570" s="26">
        <f t="shared" si="290"/>
        <v>0</v>
      </c>
    </row>
    <row r="571" spans="1:15">
      <c r="A571" s="19" t="s">
        <v>90</v>
      </c>
      <c r="B571" s="32" t="s">
        <v>109</v>
      </c>
      <c r="C571" s="32" t="s">
        <v>111</v>
      </c>
      <c r="D571" s="32" t="s">
        <v>414</v>
      </c>
      <c r="E571" s="32" t="s">
        <v>91</v>
      </c>
      <c r="F571" s="32"/>
      <c r="G571" s="33">
        <f>G572+G573+G574</f>
        <v>13</v>
      </c>
      <c r="H571" s="33">
        <f>H572+H573+H574</f>
        <v>0</v>
      </c>
      <c r="I571" s="26">
        <f t="shared" si="278"/>
        <v>0</v>
      </c>
      <c r="J571" s="33">
        <f t="shared" ref="J571" si="300">J572+J573+J574</f>
        <v>0</v>
      </c>
      <c r="K571" s="33"/>
      <c r="L571" s="26">
        <f t="shared" si="289"/>
        <v>0</v>
      </c>
      <c r="M571" s="33">
        <f t="shared" ref="M571" si="301">M572+M573+M574</f>
        <v>0</v>
      </c>
      <c r="N571" s="33"/>
      <c r="O571" s="26">
        <f t="shared" si="290"/>
        <v>0</v>
      </c>
    </row>
    <row r="572" spans="1:15">
      <c r="A572" s="31" t="s">
        <v>105</v>
      </c>
      <c r="B572" s="32" t="s">
        <v>109</v>
      </c>
      <c r="C572" s="32" t="s">
        <v>111</v>
      </c>
      <c r="D572" s="32" t="s">
        <v>414</v>
      </c>
      <c r="E572" s="32" t="s">
        <v>91</v>
      </c>
      <c r="F572" s="32" t="s">
        <v>9</v>
      </c>
      <c r="G572" s="33">
        <v>13</v>
      </c>
      <c r="H572" s="33">
        <v>0</v>
      </c>
      <c r="I572" s="26">
        <f t="shared" si="278"/>
        <v>0</v>
      </c>
      <c r="J572" s="16"/>
      <c r="K572" s="16"/>
      <c r="L572" s="26">
        <f t="shared" si="289"/>
        <v>0</v>
      </c>
      <c r="M572" s="35"/>
      <c r="N572" s="16"/>
      <c r="O572" s="26">
        <f t="shared" si="290"/>
        <v>0</v>
      </c>
    </row>
    <row r="573" spans="1:15" hidden="1">
      <c r="A573" s="31" t="s">
        <v>10</v>
      </c>
      <c r="B573" s="32" t="s">
        <v>109</v>
      </c>
      <c r="C573" s="32" t="s">
        <v>111</v>
      </c>
      <c r="D573" s="32" t="s">
        <v>414</v>
      </c>
      <c r="E573" s="32" t="s">
        <v>91</v>
      </c>
      <c r="F573" s="32" t="s">
        <v>11</v>
      </c>
      <c r="G573" s="33"/>
      <c r="H573" s="33"/>
      <c r="I573" s="26" t="e">
        <f t="shared" si="278"/>
        <v>#DIV/0!</v>
      </c>
      <c r="J573" s="16"/>
      <c r="K573" s="16"/>
      <c r="L573" s="26">
        <f t="shared" si="289"/>
        <v>0</v>
      </c>
      <c r="M573" s="35"/>
      <c r="N573" s="16"/>
      <c r="O573" s="26">
        <f t="shared" si="290"/>
        <v>0</v>
      </c>
    </row>
    <row r="574" spans="1:15" hidden="1">
      <c r="A574" s="31" t="s">
        <v>274</v>
      </c>
      <c r="B574" s="32" t="s">
        <v>109</v>
      </c>
      <c r="C574" s="32" t="s">
        <v>111</v>
      </c>
      <c r="D574" s="32" t="s">
        <v>414</v>
      </c>
      <c r="E574" s="32" t="s">
        <v>91</v>
      </c>
      <c r="F574" s="32" t="s">
        <v>161</v>
      </c>
      <c r="G574" s="33"/>
      <c r="H574" s="33"/>
      <c r="I574" s="26" t="e">
        <f t="shared" si="278"/>
        <v>#DIV/0!</v>
      </c>
      <c r="J574" s="16"/>
      <c r="K574" s="16"/>
      <c r="L574" s="26">
        <f t="shared" si="289"/>
        <v>0</v>
      </c>
      <c r="M574" s="35"/>
      <c r="N574" s="16"/>
      <c r="O574" s="26">
        <f t="shared" si="290"/>
        <v>0</v>
      </c>
    </row>
    <row r="575" spans="1:15" ht="50.25" customHeight="1">
      <c r="A575" s="31" t="s">
        <v>221</v>
      </c>
      <c r="B575" s="32" t="s">
        <v>109</v>
      </c>
      <c r="C575" s="32" t="s">
        <v>111</v>
      </c>
      <c r="D575" s="32" t="s">
        <v>446</v>
      </c>
      <c r="E575" s="32"/>
      <c r="F575" s="32"/>
      <c r="G575" s="33">
        <f t="shared" ref="G575:J577" si="302">G576</f>
        <v>100</v>
      </c>
      <c r="H575" s="33">
        <f t="shared" si="302"/>
        <v>0</v>
      </c>
      <c r="I575" s="26">
        <f t="shared" ref="I575:I590" si="303">H575/G575*100</f>
        <v>0</v>
      </c>
      <c r="J575" s="33">
        <f t="shared" si="302"/>
        <v>0</v>
      </c>
      <c r="K575" s="33"/>
      <c r="L575" s="26">
        <f t="shared" si="289"/>
        <v>0</v>
      </c>
      <c r="M575" s="35">
        <f t="shared" ref="M575:M577" si="304">E575+H575</f>
        <v>0</v>
      </c>
      <c r="N575" s="33"/>
      <c r="O575" s="26">
        <f t="shared" si="290"/>
        <v>0</v>
      </c>
    </row>
    <row r="576" spans="1:15" ht="36.75" customHeight="1">
      <c r="A576" s="105" t="s">
        <v>150</v>
      </c>
      <c r="B576" s="32" t="s">
        <v>109</v>
      </c>
      <c r="C576" s="32" t="s">
        <v>111</v>
      </c>
      <c r="D576" s="32" t="s">
        <v>446</v>
      </c>
      <c r="E576" s="32" t="s">
        <v>89</v>
      </c>
      <c r="F576" s="32"/>
      <c r="G576" s="33">
        <f t="shared" si="302"/>
        <v>100</v>
      </c>
      <c r="H576" s="33">
        <f t="shared" si="302"/>
        <v>0</v>
      </c>
      <c r="I576" s="26">
        <f t="shared" si="303"/>
        <v>0</v>
      </c>
      <c r="J576" s="33">
        <f t="shared" si="302"/>
        <v>0</v>
      </c>
      <c r="K576" s="33"/>
      <c r="L576" s="26">
        <f t="shared" si="289"/>
        <v>0</v>
      </c>
      <c r="M576" s="35">
        <f t="shared" si="304"/>
        <v>600</v>
      </c>
      <c r="N576" s="33"/>
      <c r="O576" s="26">
        <f t="shared" si="290"/>
        <v>600</v>
      </c>
    </row>
    <row r="577" spans="1:15">
      <c r="A577" s="105" t="s">
        <v>90</v>
      </c>
      <c r="B577" s="32" t="s">
        <v>109</v>
      </c>
      <c r="C577" s="32" t="s">
        <v>111</v>
      </c>
      <c r="D577" s="32" t="s">
        <v>446</v>
      </c>
      <c r="E577" s="32" t="s">
        <v>91</v>
      </c>
      <c r="F577" s="32"/>
      <c r="G577" s="33">
        <f t="shared" si="302"/>
        <v>100</v>
      </c>
      <c r="H577" s="33">
        <f t="shared" si="302"/>
        <v>0</v>
      </c>
      <c r="I577" s="26">
        <f t="shared" si="303"/>
        <v>0</v>
      </c>
      <c r="J577" s="33">
        <f t="shared" si="302"/>
        <v>0</v>
      </c>
      <c r="K577" s="33"/>
      <c r="L577" s="26">
        <f t="shared" si="289"/>
        <v>0</v>
      </c>
      <c r="M577" s="35">
        <f t="shared" si="304"/>
        <v>610</v>
      </c>
      <c r="N577" s="33"/>
      <c r="O577" s="26">
        <f t="shared" si="290"/>
        <v>610</v>
      </c>
    </row>
    <row r="578" spans="1:15">
      <c r="A578" s="31" t="s">
        <v>50</v>
      </c>
      <c r="B578" s="32" t="s">
        <v>109</v>
      </c>
      <c r="C578" s="32" t="s">
        <v>111</v>
      </c>
      <c r="D578" s="32" t="s">
        <v>446</v>
      </c>
      <c r="E578" s="32" t="s">
        <v>91</v>
      </c>
      <c r="F578" s="32" t="s">
        <v>11</v>
      </c>
      <c r="G578" s="33">
        <v>100</v>
      </c>
      <c r="H578" s="33">
        <v>0</v>
      </c>
      <c r="I578" s="26">
        <f t="shared" si="303"/>
        <v>0</v>
      </c>
      <c r="J578" s="16"/>
      <c r="K578" s="16"/>
      <c r="L578" s="26">
        <f t="shared" si="289"/>
        <v>0</v>
      </c>
      <c r="M578" s="35"/>
      <c r="N578" s="16"/>
      <c r="O578" s="26">
        <f t="shared" si="290"/>
        <v>0</v>
      </c>
    </row>
    <row r="579" spans="1:15" ht="48">
      <c r="A579" s="31" t="s">
        <v>204</v>
      </c>
      <c r="B579" s="32" t="s">
        <v>109</v>
      </c>
      <c r="C579" s="32" t="s">
        <v>111</v>
      </c>
      <c r="D579" s="32" t="s">
        <v>415</v>
      </c>
      <c r="E579" s="32"/>
      <c r="F579" s="32"/>
      <c r="G579" s="33">
        <f t="shared" ref="G579:M582" si="305">G580</f>
        <v>117.8</v>
      </c>
      <c r="H579" s="33">
        <f t="shared" si="305"/>
        <v>0</v>
      </c>
      <c r="I579" s="26">
        <f t="shared" si="303"/>
        <v>0</v>
      </c>
      <c r="J579" s="33">
        <f t="shared" si="305"/>
        <v>117.8</v>
      </c>
      <c r="K579" s="33"/>
      <c r="L579" s="26">
        <f t="shared" si="289"/>
        <v>117.8</v>
      </c>
      <c r="M579" s="33">
        <f t="shared" si="305"/>
        <v>127.8</v>
      </c>
      <c r="N579" s="33"/>
      <c r="O579" s="26">
        <f t="shared" si="290"/>
        <v>127.8</v>
      </c>
    </row>
    <row r="580" spans="1:15">
      <c r="A580" s="31" t="s">
        <v>205</v>
      </c>
      <c r="B580" s="32" t="s">
        <v>109</v>
      </c>
      <c r="C580" s="32" t="s">
        <v>111</v>
      </c>
      <c r="D580" s="32" t="s">
        <v>416</v>
      </c>
      <c r="E580" s="32"/>
      <c r="F580" s="32"/>
      <c r="G580" s="33">
        <f t="shared" si="305"/>
        <v>117.8</v>
      </c>
      <c r="H580" s="33">
        <f t="shared" si="305"/>
        <v>0</v>
      </c>
      <c r="I580" s="26">
        <f t="shared" si="303"/>
        <v>0</v>
      </c>
      <c r="J580" s="33">
        <f t="shared" si="305"/>
        <v>117.8</v>
      </c>
      <c r="K580" s="33"/>
      <c r="L580" s="26">
        <f t="shared" si="289"/>
        <v>117.8</v>
      </c>
      <c r="M580" s="33">
        <f t="shared" si="305"/>
        <v>127.8</v>
      </c>
      <c r="N580" s="33"/>
      <c r="O580" s="26">
        <f t="shared" si="290"/>
        <v>127.8</v>
      </c>
    </row>
    <row r="581" spans="1:15" ht="36">
      <c r="A581" s="57" t="s">
        <v>150</v>
      </c>
      <c r="B581" s="32" t="s">
        <v>109</v>
      </c>
      <c r="C581" s="32" t="s">
        <v>111</v>
      </c>
      <c r="D581" s="32" t="s">
        <v>416</v>
      </c>
      <c r="E581" s="32" t="s">
        <v>89</v>
      </c>
      <c r="F581" s="32"/>
      <c r="G581" s="33">
        <f t="shared" si="305"/>
        <v>117.8</v>
      </c>
      <c r="H581" s="33">
        <f t="shared" si="305"/>
        <v>0</v>
      </c>
      <c r="I581" s="26">
        <f t="shared" si="303"/>
        <v>0</v>
      </c>
      <c r="J581" s="33">
        <f t="shared" si="305"/>
        <v>117.8</v>
      </c>
      <c r="K581" s="33"/>
      <c r="L581" s="26">
        <f t="shared" si="289"/>
        <v>117.8</v>
      </c>
      <c r="M581" s="33">
        <f t="shared" si="305"/>
        <v>127.8</v>
      </c>
      <c r="N581" s="33"/>
      <c r="O581" s="26">
        <f t="shared" si="290"/>
        <v>127.8</v>
      </c>
    </row>
    <row r="582" spans="1:15">
      <c r="A582" s="57" t="s">
        <v>90</v>
      </c>
      <c r="B582" s="32" t="s">
        <v>109</v>
      </c>
      <c r="C582" s="32" t="s">
        <v>111</v>
      </c>
      <c r="D582" s="32" t="s">
        <v>416</v>
      </c>
      <c r="E582" s="32" t="s">
        <v>91</v>
      </c>
      <c r="F582" s="32"/>
      <c r="G582" s="33">
        <f t="shared" si="305"/>
        <v>117.8</v>
      </c>
      <c r="H582" s="33">
        <f t="shared" si="305"/>
        <v>0</v>
      </c>
      <c r="I582" s="26">
        <f t="shared" si="303"/>
        <v>0</v>
      </c>
      <c r="J582" s="33">
        <f t="shared" si="305"/>
        <v>117.8</v>
      </c>
      <c r="K582" s="33"/>
      <c r="L582" s="26">
        <f t="shared" ref="L582:L607" si="306">J582+K582</f>
        <v>117.8</v>
      </c>
      <c r="M582" s="33">
        <f t="shared" si="305"/>
        <v>127.8</v>
      </c>
      <c r="N582" s="33"/>
      <c r="O582" s="26">
        <f t="shared" ref="O582:O607" si="307">M582+N582</f>
        <v>127.8</v>
      </c>
    </row>
    <row r="583" spans="1:15">
      <c r="A583" s="31" t="s">
        <v>105</v>
      </c>
      <c r="B583" s="32" t="s">
        <v>109</v>
      </c>
      <c r="C583" s="32" t="s">
        <v>111</v>
      </c>
      <c r="D583" s="32" t="s">
        <v>416</v>
      </c>
      <c r="E583" s="32" t="s">
        <v>91</v>
      </c>
      <c r="F583" s="32" t="s">
        <v>9</v>
      </c>
      <c r="G583" s="33">
        <v>117.8</v>
      </c>
      <c r="H583" s="33">
        <v>0</v>
      </c>
      <c r="I583" s="26">
        <f t="shared" si="303"/>
        <v>0</v>
      </c>
      <c r="J583" s="16">
        <v>117.8</v>
      </c>
      <c r="K583" s="16"/>
      <c r="L583" s="26">
        <f t="shared" si="306"/>
        <v>117.8</v>
      </c>
      <c r="M583" s="35">
        <v>127.8</v>
      </c>
      <c r="N583" s="16"/>
      <c r="O583" s="26">
        <f t="shared" si="307"/>
        <v>127.8</v>
      </c>
    </row>
    <row r="584" spans="1:15" ht="76.5">
      <c r="A584" s="107" t="s">
        <v>248</v>
      </c>
      <c r="B584" s="32" t="s">
        <v>109</v>
      </c>
      <c r="C584" s="32" t="s">
        <v>111</v>
      </c>
      <c r="D584" s="32" t="s">
        <v>442</v>
      </c>
      <c r="E584" s="32"/>
      <c r="F584" s="32"/>
      <c r="G584" s="33">
        <f t="shared" ref="G584:H587" si="308">G585</f>
        <v>90</v>
      </c>
      <c r="H584" s="33">
        <f t="shared" si="308"/>
        <v>0</v>
      </c>
      <c r="I584" s="26">
        <f t="shared" si="303"/>
        <v>0</v>
      </c>
      <c r="J584" s="33">
        <f t="shared" ref="J584:M587" si="309">J585</f>
        <v>0</v>
      </c>
      <c r="K584" s="33"/>
      <c r="L584" s="26">
        <f t="shared" si="306"/>
        <v>0</v>
      </c>
      <c r="M584" s="33">
        <f t="shared" si="309"/>
        <v>0</v>
      </c>
      <c r="N584" s="33"/>
      <c r="O584" s="26">
        <f t="shared" si="307"/>
        <v>0</v>
      </c>
    </row>
    <row r="585" spans="1:15">
      <c r="A585" s="10" t="s">
        <v>170</v>
      </c>
      <c r="B585" s="32" t="s">
        <v>109</v>
      </c>
      <c r="C585" s="32" t="s">
        <v>111</v>
      </c>
      <c r="D585" s="18" t="s">
        <v>443</v>
      </c>
      <c r="E585" s="32"/>
      <c r="F585" s="32"/>
      <c r="G585" s="33">
        <f t="shared" si="308"/>
        <v>90</v>
      </c>
      <c r="H585" s="33">
        <f t="shared" si="308"/>
        <v>0</v>
      </c>
      <c r="I585" s="26">
        <f t="shared" si="303"/>
        <v>0</v>
      </c>
      <c r="J585" s="33">
        <f t="shared" si="309"/>
        <v>0</v>
      </c>
      <c r="K585" s="33"/>
      <c r="L585" s="26">
        <f t="shared" si="306"/>
        <v>0</v>
      </c>
      <c r="M585" s="33">
        <f t="shared" si="309"/>
        <v>0</v>
      </c>
      <c r="N585" s="33"/>
      <c r="O585" s="26">
        <f t="shared" si="307"/>
        <v>0</v>
      </c>
    </row>
    <row r="586" spans="1:15" ht="39.75" customHeight="1">
      <c r="A586" s="105" t="s">
        <v>150</v>
      </c>
      <c r="B586" s="32" t="s">
        <v>109</v>
      </c>
      <c r="C586" s="32" t="s">
        <v>111</v>
      </c>
      <c r="D586" s="18" t="s">
        <v>443</v>
      </c>
      <c r="E586" s="32" t="s">
        <v>89</v>
      </c>
      <c r="F586" s="32"/>
      <c r="G586" s="33">
        <f t="shared" si="308"/>
        <v>90</v>
      </c>
      <c r="H586" s="33">
        <f t="shared" si="308"/>
        <v>0</v>
      </c>
      <c r="I586" s="26">
        <f t="shared" si="303"/>
        <v>0</v>
      </c>
      <c r="J586" s="33">
        <f t="shared" si="309"/>
        <v>0</v>
      </c>
      <c r="K586" s="33"/>
      <c r="L586" s="26">
        <f t="shared" si="306"/>
        <v>0</v>
      </c>
      <c r="M586" s="33">
        <f t="shared" si="309"/>
        <v>0</v>
      </c>
      <c r="N586" s="33"/>
      <c r="O586" s="26">
        <f t="shared" si="307"/>
        <v>0</v>
      </c>
    </row>
    <row r="587" spans="1:15">
      <c r="A587" s="105" t="s">
        <v>90</v>
      </c>
      <c r="B587" s="32" t="s">
        <v>109</v>
      </c>
      <c r="C587" s="32" t="s">
        <v>111</v>
      </c>
      <c r="D587" s="18" t="s">
        <v>443</v>
      </c>
      <c r="E587" s="32" t="s">
        <v>91</v>
      </c>
      <c r="F587" s="32"/>
      <c r="G587" s="33">
        <f t="shared" si="308"/>
        <v>90</v>
      </c>
      <c r="H587" s="33">
        <f t="shared" si="308"/>
        <v>0</v>
      </c>
      <c r="I587" s="26">
        <f t="shared" si="303"/>
        <v>0</v>
      </c>
      <c r="J587" s="33">
        <f t="shared" si="309"/>
        <v>0</v>
      </c>
      <c r="K587" s="33"/>
      <c r="L587" s="26">
        <f t="shared" si="306"/>
        <v>0</v>
      </c>
      <c r="M587" s="33">
        <f t="shared" si="309"/>
        <v>0</v>
      </c>
      <c r="N587" s="33"/>
      <c r="O587" s="26">
        <f t="shared" si="307"/>
        <v>0</v>
      </c>
    </row>
    <row r="588" spans="1:15">
      <c r="A588" s="10" t="s">
        <v>8</v>
      </c>
      <c r="B588" s="32" t="s">
        <v>109</v>
      </c>
      <c r="C588" s="32" t="s">
        <v>111</v>
      </c>
      <c r="D588" s="18" t="s">
        <v>443</v>
      </c>
      <c r="E588" s="32" t="s">
        <v>91</v>
      </c>
      <c r="F588" s="32" t="s">
        <v>9</v>
      </c>
      <c r="G588" s="33">
        <v>90</v>
      </c>
      <c r="H588" s="33">
        <v>0</v>
      </c>
      <c r="I588" s="26">
        <f t="shared" si="303"/>
        <v>0</v>
      </c>
      <c r="J588" s="16"/>
      <c r="K588" s="16"/>
      <c r="L588" s="26">
        <f t="shared" si="306"/>
        <v>0</v>
      </c>
      <c r="M588" s="35"/>
      <c r="N588" s="16"/>
      <c r="O588" s="26">
        <f t="shared" si="307"/>
        <v>0</v>
      </c>
    </row>
    <row r="589" spans="1:15" ht="48">
      <c r="A589" s="58" t="s">
        <v>419</v>
      </c>
      <c r="B589" s="28" t="s">
        <v>109</v>
      </c>
      <c r="C589" s="28" t="s">
        <v>111</v>
      </c>
      <c r="D589" s="49" t="s">
        <v>420</v>
      </c>
      <c r="E589" s="28"/>
      <c r="F589" s="28"/>
      <c r="G589" s="33">
        <f t="shared" ref="G589:H592" si="310">G590</f>
        <v>45.2</v>
      </c>
      <c r="H589" s="33">
        <f t="shared" si="310"/>
        <v>2</v>
      </c>
      <c r="I589" s="26">
        <f t="shared" si="303"/>
        <v>4.4247787610619467</v>
      </c>
      <c r="J589" s="33">
        <f t="shared" ref="J589:M592" si="311">J590</f>
        <v>91.8</v>
      </c>
      <c r="K589" s="33"/>
      <c r="L589" s="26">
        <f t="shared" si="306"/>
        <v>91.8</v>
      </c>
      <c r="M589" s="33">
        <f t="shared" si="311"/>
        <v>81.2</v>
      </c>
      <c r="N589" s="33"/>
      <c r="O589" s="26">
        <f t="shared" si="307"/>
        <v>81.2</v>
      </c>
    </row>
    <row r="590" spans="1:15" ht="48">
      <c r="A590" s="57" t="s">
        <v>206</v>
      </c>
      <c r="B590" s="32" t="s">
        <v>109</v>
      </c>
      <c r="C590" s="32" t="s">
        <v>111</v>
      </c>
      <c r="D590" s="43" t="s">
        <v>421</v>
      </c>
      <c r="E590" s="32"/>
      <c r="F590" s="32"/>
      <c r="G590" s="33">
        <f t="shared" si="310"/>
        <v>45.2</v>
      </c>
      <c r="H590" s="33">
        <f t="shared" si="310"/>
        <v>2</v>
      </c>
      <c r="I590" s="26">
        <f t="shared" si="303"/>
        <v>4.4247787610619467</v>
      </c>
      <c r="J590" s="33">
        <f t="shared" si="311"/>
        <v>91.8</v>
      </c>
      <c r="K590" s="33"/>
      <c r="L590" s="26">
        <f t="shared" si="306"/>
        <v>91.8</v>
      </c>
      <c r="M590" s="33">
        <f t="shared" si="311"/>
        <v>81.2</v>
      </c>
      <c r="N590" s="33"/>
      <c r="O590" s="26">
        <f t="shared" si="307"/>
        <v>81.2</v>
      </c>
    </row>
    <row r="591" spans="1:15" ht="27.75" customHeight="1">
      <c r="A591" s="31" t="s">
        <v>34</v>
      </c>
      <c r="B591" s="32" t="s">
        <v>109</v>
      </c>
      <c r="C591" s="32" t="s">
        <v>111</v>
      </c>
      <c r="D591" s="43" t="s">
        <v>421</v>
      </c>
      <c r="E591" s="32" t="s">
        <v>25</v>
      </c>
      <c r="F591" s="32"/>
      <c r="G591" s="33">
        <f t="shared" si="310"/>
        <v>45.2</v>
      </c>
      <c r="H591" s="33">
        <f t="shared" si="310"/>
        <v>2</v>
      </c>
      <c r="I591" s="26">
        <f t="shared" ref="I591:I636" si="312">H591/G591*100</f>
        <v>4.4247787610619467</v>
      </c>
      <c r="J591" s="33">
        <f t="shared" si="311"/>
        <v>91.8</v>
      </c>
      <c r="K591" s="33"/>
      <c r="L591" s="26">
        <f t="shared" si="306"/>
        <v>91.8</v>
      </c>
      <c r="M591" s="33">
        <f t="shared" si="311"/>
        <v>81.2</v>
      </c>
      <c r="N591" s="33"/>
      <c r="O591" s="26">
        <f t="shared" si="307"/>
        <v>81.2</v>
      </c>
    </row>
    <row r="592" spans="1:15" ht="36">
      <c r="A592" s="31" t="s">
        <v>114</v>
      </c>
      <c r="B592" s="32" t="s">
        <v>109</v>
      </c>
      <c r="C592" s="32" t="s">
        <v>111</v>
      </c>
      <c r="D592" s="43" t="s">
        <v>421</v>
      </c>
      <c r="E592" s="32" t="s">
        <v>27</v>
      </c>
      <c r="F592" s="32"/>
      <c r="G592" s="33">
        <f t="shared" si="310"/>
        <v>45.2</v>
      </c>
      <c r="H592" s="33">
        <f t="shared" si="310"/>
        <v>2</v>
      </c>
      <c r="I592" s="26">
        <f t="shared" si="312"/>
        <v>4.4247787610619467</v>
      </c>
      <c r="J592" s="33">
        <f t="shared" si="311"/>
        <v>91.8</v>
      </c>
      <c r="K592" s="33"/>
      <c r="L592" s="26">
        <f t="shared" si="306"/>
        <v>91.8</v>
      </c>
      <c r="M592" s="33">
        <f t="shared" si="311"/>
        <v>81.2</v>
      </c>
      <c r="N592" s="33"/>
      <c r="O592" s="26">
        <f t="shared" si="307"/>
        <v>81.2</v>
      </c>
    </row>
    <row r="593" spans="1:19">
      <c r="A593" s="31" t="s">
        <v>8</v>
      </c>
      <c r="B593" s="32" t="s">
        <v>109</v>
      </c>
      <c r="C593" s="32" t="s">
        <v>111</v>
      </c>
      <c r="D593" s="43" t="s">
        <v>421</v>
      </c>
      <c r="E593" s="32" t="s">
        <v>27</v>
      </c>
      <c r="F593" s="32" t="s">
        <v>9</v>
      </c>
      <c r="G593" s="33">
        <v>45.2</v>
      </c>
      <c r="H593" s="114">
        <v>2</v>
      </c>
      <c r="I593" s="26">
        <f t="shared" si="312"/>
        <v>4.4247787610619467</v>
      </c>
      <c r="J593" s="30">
        <v>91.8</v>
      </c>
      <c r="K593" s="30"/>
      <c r="L593" s="26">
        <f t="shared" si="306"/>
        <v>91.8</v>
      </c>
      <c r="M593" s="35">
        <v>81.2</v>
      </c>
      <c r="N593" s="30"/>
      <c r="O593" s="26">
        <f t="shared" si="307"/>
        <v>81.2</v>
      </c>
    </row>
    <row r="594" spans="1:19" ht="24">
      <c r="A594" s="27" t="s">
        <v>112</v>
      </c>
      <c r="B594" s="28" t="s">
        <v>109</v>
      </c>
      <c r="C594" s="28" t="s">
        <v>113</v>
      </c>
      <c r="D594" s="49"/>
      <c r="E594" s="28"/>
      <c r="F594" s="28"/>
      <c r="G594" s="29">
        <f>G595</f>
        <v>425</v>
      </c>
      <c r="H594" s="29">
        <f>H595</f>
        <v>111.21599999999999</v>
      </c>
      <c r="I594" s="26">
        <f t="shared" si="312"/>
        <v>26.168470588235294</v>
      </c>
      <c r="J594" s="29" t="e">
        <f>#REF!+J595</f>
        <v>#REF!</v>
      </c>
      <c r="K594" s="29"/>
      <c r="L594" s="26" t="e">
        <f t="shared" si="306"/>
        <v>#REF!</v>
      </c>
      <c r="M594" s="29" t="e">
        <f>#REF!+M595</f>
        <v>#REF!</v>
      </c>
      <c r="N594" s="29"/>
      <c r="O594" s="26" t="e">
        <f t="shared" si="307"/>
        <v>#REF!</v>
      </c>
    </row>
    <row r="595" spans="1:19" ht="24">
      <c r="A595" s="27" t="s">
        <v>16</v>
      </c>
      <c r="B595" s="28" t="s">
        <v>109</v>
      </c>
      <c r="C595" s="28" t="s">
        <v>113</v>
      </c>
      <c r="D595" s="28" t="s">
        <v>294</v>
      </c>
      <c r="E595" s="28"/>
      <c r="F595" s="28"/>
      <c r="G595" s="33">
        <f t="shared" ref="G595:H598" si="313">G596</f>
        <v>425</v>
      </c>
      <c r="H595" s="33">
        <f t="shared" si="313"/>
        <v>111.21599999999999</v>
      </c>
      <c r="I595" s="26">
        <f t="shared" si="312"/>
        <v>26.168470588235294</v>
      </c>
      <c r="J595" s="33">
        <f t="shared" ref="J595:M598" si="314">J596</f>
        <v>425</v>
      </c>
      <c r="K595" s="33"/>
      <c r="L595" s="26">
        <f t="shared" si="306"/>
        <v>425</v>
      </c>
      <c r="M595" s="33">
        <f t="shared" si="314"/>
        <v>425</v>
      </c>
      <c r="N595" s="33"/>
      <c r="O595" s="26">
        <f t="shared" si="307"/>
        <v>425</v>
      </c>
    </row>
    <row r="596" spans="1:19">
      <c r="A596" s="27" t="s">
        <v>167</v>
      </c>
      <c r="B596" s="28" t="s">
        <v>109</v>
      </c>
      <c r="C596" s="28" t="s">
        <v>113</v>
      </c>
      <c r="D596" s="28" t="s">
        <v>296</v>
      </c>
      <c r="E596" s="28"/>
      <c r="F596" s="28"/>
      <c r="G596" s="33">
        <f t="shared" si="313"/>
        <v>425</v>
      </c>
      <c r="H596" s="33">
        <f t="shared" si="313"/>
        <v>111.21599999999999</v>
      </c>
      <c r="I596" s="26">
        <f t="shared" si="312"/>
        <v>26.168470588235294</v>
      </c>
      <c r="J596" s="33">
        <f t="shared" si="314"/>
        <v>425</v>
      </c>
      <c r="K596" s="33"/>
      <c r="L596" s="26">
        <f t="shared" si="306"/>
        <v>425</v>
      </c>
      <c r="M596" s="33">
        <f t="shared" si="314"/>
        <v>425</v>
      </c>
      <c r="N596" s="33"/>
      <c r="O596" s="26">
        <f t="shared" si="307"/>
        <v>425</v>
      </c>
    </row>
    <row r="597" spans="1:19" ht="74.25" customHeight="1">
      <c r="A597" s="31" t="s">
        <v>17</v>
      </c>
      <c r="B597" s="32" t="s">
        <v>109</v>
      </c>
      <c r="C597" s="32" t="s">
        <v>113</v>
      </c>
      <c r="D597" s="32" t="s">
        <v>296</v>
      </c>
      <c r="E597" s="32" t="s">
        <v>18</v>
      </c>
      <c r="F597" s="32"/>
      <c r="G597" s="33">
        <f t="shared" si="313"/>
        <v>425</v>
      </c>
      <c r="H597" s="33">
        <f t="shared" si="313"/>
        <v>111.21599999999999</v>
      </c>
      <c r="I597" s="26">
        <f t="shared" si="312"/>
        <v>26.168470588235294</v>
      </c>
      <c r="J597" s="33">
        <f t="shared" si="314"/>
        <v>425</v>
      </c>
      <c r="K597" s="33"/>
      <c r="L597" s="26">
        <f t="shared" si="306"/>
        <v>425</v>
      </c>
      <c r="M597" s="33">
        <f t="shared" si="314"/>
        <v>425</v>
      </c>
      <c r="N597" s="33"/>
      <c r="O597" s="26">
        <f t="shared" si="307"/>
        <v>425</v>
      </c>
    </row>
    <row r="598" spans="1:19" ht="36">
      <c r="A598" s="31" t="s">
        <v>19</v>
      </c>
      <c r="B598" s="32" t="s">
        <v>109</v>
      </c>
      <c r="C598" s="32" t="s">
        <v>113</v>
      </c>
      <c r="D598" s="32" t="s">
        <v>296</v>
      </c>
      <c r="E598" s="32" t="s">
        <v>20</v>
      </c>
      <c r="F598" s="32"/>
      <c r="G598" s="33">
        <f t="shared" si="313"/>
        <v>425</v>
      </c>
      <c r="H598" s="33">
        <f t="shared" si="313"/>
        <v>111.21599999999999</v>
      </c>
      <c r="I598" s="26">
        <f t="shared" si="312"/>
        <v>26.168470588235294</v>
      </c>
      <c r="J598" s="33">
        <f t="shared" si="314"/>
        <v>425</v>
      </c>
      <c r="K598" s="33"/>
      <c r="L598" s="26">
        <f t="shared" si="306"/>
        <v>425</v>
      </c>
      <c r="M598" s="33">
        <f t="shared" si="314"/>
        <v>425</v>
      </c>
      <c r="N598" s="33"/>
      <c r="O598" s="26">
        <f t="shared" si="307"/>
        <v>425</v>
      </c>
    </row>
    <row r="599" spans="1:19">
      <c r="A599" s="31" t="s">
        <v>8</v>
      </c>
      <c r="B599" s="32" t="s">
        <v>109</v>
      </c>
      <c r="C599" s="32" t="s">
        <v>113</v>
      </c>
      <c r="D599" s="32" t="s">
        <v>296</v>
      </c>
      <c r="E599" s="32" t="s">
        <v>20</v>
      </c>
      <c r="F599" s="32" t="s">
        <v>9</v>
      </c>
      <c r="G599" s="33">
        <v>425</v>
      </c>
      <c r="H599" s="114">
        <v>111.21599999999999</v>
      </c>
      <c r="I599" s="26">
        <f t="shared" si="312"/>
        <v>26.168470588235294</v>
      </c>
      <c r="J599" s="16">
        <v>425</v>
      </c>
      <c r="K599" s="16"/>
      <c r="L599" s="26">
        <f t="shared" si="306"/>
        <v>425</v>
      </c>
      <c r="M599" s="35">
        <v>425</v>
      </c>
      <c r="N599" s="16"/>
      <c r="O599" s="26">
        <f t="shared" si="307"/>
        <v>425</v>
      </c>
    </row>
    <row r="600" spans="1:19">
      <c r="A600" s="27" t="s">
        <v>115</v>
      </c>
      <c r="B600" s="28" t="s">
        <v>116</v>
      </c>
      <c r="C600" s="28"/>
      <c r="D600" s="28"/>
      <c r="E600" s="28"/>
      <c r="F600" s="28"/>
      <c r="G600" s="29">
        <f>G604+G610+G669+G698</f>
        <v>6182.5000000000009</v>
      </c>
      <c r="H600" s="146">
        <f>H604+H610+H669+H698</f>
        <v>1143.8366799999999</v>
      </c>
      <c r="I600" s="26">
        <f t="shared" si="312"/>
        <v>18.501199838253129</v>
      </c>
      <c r="J600" s="29" t="e">
        <f t="shared" ref="J600:O600" si="315">J604+J610+J669+J698</f>
        <v>#REF!</v>
      </c>
      <c r="K600" s="29">
        <f t="shared" si="315"/>
        <v>0</v>
      </c>
      <c r="L600" s="29" t="e">
        <f t="shared" si="315"/>
        <v>#REF!</v>
      </c>
      <c r="M600" s="29" t="e">
        <f t="shared" si="315"/>
        <v>#REF!</v>
      </c>
      <c r="N600" s="29">
        <f t="shared" si="315"/>
        <v>0</v>
      </c>
      <c r="O600" s="29" t="e">
        <f t="shared" si="315"/>
        <v>#REF!</v>
      </c>
      <c r="P600" s="104">
        <f>G601+G602+G603</f>
        <v>6182.5000000000009</v>
      </c>
      <c r="Q600" s="104">
        <f>J601+J602+J603</f>
        <v>7201.0000000000009</v>
      </c>
      <c r="R600" s="104">
        <f t="shared" ref="R600" si="316">O601+O602+O603</f>
        <v>7764.5000000000009</v>
      </c>
      <c r="S600" s="104">
        <f>G604+G610+G669+G698</f>
        <v>6182.5000000000009</v>
      </c>
    </row>
    <row r="601" spans="1:19">
      <c r="A601" s="27" t="s">
        <v>105</v>
      </c>
      <c r="B601" s="28" t="s">
        <v>116</v>
      </c>
      <c r="C601" s="28"/>
      <c r="D601" s="28"/>
      <c r="E601" s="28"/>
      <c r="F601" s="28" t="s">
        <v>9</v>
      </c>
      <c r="G601" s="29">
        <f>G609+G623</f>
        <v>860.5</v>
      </c>
      <c r="H601" s="29">
        <f t="shared" ref="H601:O601" si="317">H609+H623</f>
        <v>266.54476</v>
      </c>
      <c r="I601" s="26">
        <f t="shared" si="312"/>
        <v>30.975567693201629</v>
      </c>
      <c r="J601" s="29">
        <f t="shared" si="317"/>
        <v>827.80000000000007</v>
      </c>
      <c r="K601" s="29">
        <f t="shared" si="317"/>
        <v>0</v>
      </c>
      <c r="L601" s="29">
        <f t="shared" si="317"/>
        <v>827.80000000000007</v>
      </c>
      <c r="M601" s="29">
        <f t="shared" si="317"/>
        <v>811.30000000000007</v>
      </c>
      <c r="N601" s="29">
        <f t="shared" si="317"/>
        <v>0</v>
      </c>
      <c r="O601" s="29">
        <f t="shared" si="317"/>
        <v>811.30000000000007</v>
      </c>
    </row>
    <row r="602" spans="1:19">
      <c r="A602" s="27" t="s">
        <v>10</v>
      </c>
      <c r="B602" s="28" t="s">
        <v>116</v>
      </c>
      <c r="C602" s="28"/>
      <c r="D602" s="28"/>
      <c r="E602" s="28"/>
      <c r="F602" s="28" t="s">
        <v>11</v>
      </c>
      <c r="G602" s="29">
        <f>G615+G674+G686+G688+G692+G696+G702+G705</f>
        <v>5285.7000000000007</v>
      </c>
      <c r="H602" s="29">
        <f>H615+H674+H686+H688+H692+H696+H702+H705</f>
        <v>877.29192</v>
      </c>
      <c r="I602" s="26">
        <f t="shared" si="312"/>
        <v>16.597459560701513</v>
      </c>
      <c r="J602" s="29">
        <f t="shared" ref="J602:O602" si="318">J615+J674+J686+J688+J692+J696+J702+J705</f>
        <v>6336.9000000000005</v>
      </c>
      <c r="K602" s="29">
        <f t="shared" si="318"/>
        <v>0</v>
      </c>
      <c r="L602" s="29">
        <f t="shared" si="318"/>
        <v>6336.9000000000005</v>
      </c>
      <c r="M602" s="29">
        <f t="shared" si="318"/>
        <v>6336.9000000000005</v>
      </c>
      <c r="N602" s="29">
        <f t="shared" si="318"/>
        <v>0</v>
      </c>
      <c r="O602" s="29">
        <f t="shared" si="318"/>
        <v>6336.9000000000005</v>
      </c>
    </row>
    <row r="603" spans="1:19">
      <c r="A603" s="27" t="s">
        <v>274</v>
      </c>
      <c r="B603" s="28" t="s">
        <v>116</v>
      </c>
      <c r="C603" s="28"/>
      <c r="D603" s="28"/>
      <c r="E603" s="28"/>
      <c r="F603" s="28" t="s">
        <v>161</v>
      </c>
      <c r="G603" s="29">
        <f>G616+G675</f>
        <v>36.299999999999997</v>
      </c>
      <c r="H603" s="29">
        <f t="shared" ref="H603:O603" si="319">H616+H675</f>
        <v>0</v>
      </c>
      <c r="I603" s="26">
        <f t="shared" si="312"/>
        <v>0</v>
      </c>
      <c r="J603" s="29">
        <f t="shared" si="319"/>
        <v>36.299999999999997</v>
      </c>
      <c r="K603" s="29">
        <f t="shared" si="319"/>
        <v>0</v>
      </c>
      <c r="L603" s="29">
        <f t="shared" si="319"/>
        <v>36.299999999999997</v>
      </c>
      <c r="M603" s="29">
        <f t="shared" si="319"/>
        <v>616.29999999999995</v>
      </c>
      <c r="N603" s="29">
        <f t="shared" si="319"/>
        <v>0</v>
      </c>
      <c r="O603" s="29">
        <f t="shared" si="319"/>
        <v>616.29999999999995</v>
      </c>
    </row>
    <row r="604" spans="1:19">
      <c r="A604" s="27" t="s">
        <v>117</v>
      </c>
      <c r="B604" s="28" t="s">
        <v>116</v>
      </c>
      <c r="C604" s="28" t="s">
        <v>118</v>
      </c>
      <c r="D604" s="28"/>
      <c r="E604" s="28"/>
      <c r="F604" s="28"/>
      <c r="G604" s="29">
        <f>G605</f>
        <v>729.1</v>
      </c>
      <c r="H604" s="29">
        <f>H605</f>
        <v>266.54476</v>
      </c>
      <c r="I604" s="26">
        <f t="shared" si="312"/>
        <v>36.558052393361677</v>
      </c>
      <c r="J604" s="29" t="e">
        <f>#REF!+J605</f>
        <v>#REF!</v>
      </c>
      <c r="K604" s="29"/>
      <c r="L604" s="26" t="e">
        <f t="shared" si="306"/>
        <v>#REF!</v>
      </c>
      <c r="M604" s="29" t="e">
        <f>#REF!+M605</f>
        <v>#REF!</v>
      </c>
      <c r="N604" s="29"/>
      <c r="O604" s="26" t="e">
        <f t="shared" si="307"/>
        <v>#REF!</v>
      </c>
    </row>
    <row r="605" spans="1:19" ht="24">
      <c r="A605" s="27" t="s">
        <v>16</v>
      </c>
      <c r="B605" s="28" t="s">
        <v>116</v>
      </c>
      <c r="C605" s="28" t="s">
        <v>118</v>
      </c>
      <c r="D605" s="28" t="s">
        <v>294</v>
      </c>
      <c r="E605" s="28"/>
      <c r="F605" s="28"/>
      <c r="G605" s="33">
        <f t="shared" ref="G605:H608" si="320">G606</f>
        <v>729.1</v>
      </c>
      <c r="H605" s="33">
        <f t="shared" si="320"/>
        <v>266.54476</v>
      </c>
      <c r="I605" s="26">
        <f t="shared" si="312"/>
        <v>36.558052393361677</v>
      </c>
      <c r="J605" s="33">
        <f t="shared" ref="J605:M608" si="321">J606</f>
        <v>729.1</v>
      </c>
      <c r="K605" s="33"/>
      <c r="L605" s="26">
        <f t="shared" si="306"/>
        <v>729.1</v>
      </c>
      <c r="M605" s="33">
        <f t="shared" si="321"/>
        <v>729.1</v>
      </c>
      <c r="N605" s="33"/>
      <c r="O605" s="26">
        <f t="shared" si="307"/>
        <v>729.1</v>
      </c>
    </row>
    <row r="606" spans="1:19" ht="36">
      <c r="A606" s="19" t="s">
        <v>119</v>
      </c>
      <c r="B606" s="32" t="s">
        <v>116</v>
      </c>
      <c r="C606" s="32" t="s">
        <v>118</v>
      </c>
      <c r="D606" s="43" t="s">
        <v>422</v>
      </c>
      <c r="E606" s="32"/>
      <c r="F606" s="32"/>
      <c r="G606" s="33">
        <f t="shared" si="320"/>
        <v>729.1</v>
      </c>
      <c r="H606" s="33">
        <f t="shared" si="320"/>
        <v>266.54476</v>
      </c>
      <c r="I606" s="26">
        <f t="shared" si="312"/>
        <v>36.558052393361677</v>
      </c>
      <c r="J606" s="33">
        <f t="shared" si="321"/>
        <v>729.1</v>
      </c>
      <c r="K606" s="33"/>
      <c r="L606" s="26">
        <f t="shared" si="306"/>
        <v>729.1</v>
      </c>
      <c r="M606" s="33">
        <f t="shared" si="321"/>
        <v>729.1</v>
      </c>
      <c r="N606" s="33"/>
      <c r="O606" s="26">
        <f t="shared" si="307"/>
        <v>729.1</v>
      </c>
    </row>
    <row r="607" spans="1:19" ht="24">
      <c r="A607" s="31" t="s">
        <v>98</v>
      </c>
      <c r="B607" s="32" t="s">
        <v>116</v>
      </c>
      <c r="C607" s="32" t="s">
        <v>118</v>
      </c>
      <c r="D607" s="43" t="s">
        <v>422</v>
      </c>
      <c r="E607" s="32" t="s">
        <v>99</v>
      </c>
      <c r="F607" s="32"/>
      <c r="G607" s="33">
        <f t="shared" si="320"/>
        <v>729.1</v>
      </c>
      <c r="H607" s="33">
        <f t="shared" si="320"/>
        <v>266.54476</v>
      </c>
      <c r="I607" s="26">
        <f t="shared" si="312"/>
        <v>36.558052393361677</v>
      </c>
      <c r="J607" s="33">
        <f t="shared" si="321"/>
        <v>729.1</v>
      </c>
      <c r="K607" s="33"/>
      <c r="L607" s="26">
        <f t="shared" si="306"/>
        <v>729.1</v>
      </c>
      <c r="M607" s="33">
        <f t="shared" si="321"/>
        <v>729.1</v>
      </c>
      <c r="N607" s="33"/>
      <c r="O607" s="26">
        <f t="shared" si="307"/>
        <v>729.1</v>
      </c>
    </row>
    <row r="608" spans="1:19" ht="36">
      <c r="A608" s="19" t="s">
        <v>103</v>
      </c>
      <c r="B608" s="32" t="s">
        <v>116</v>
      </c>
      <c r="C608" s="32" t="s">
        <v>118</v>
      </c>
      <c r="D608" s="43" t="s">
        <v>422</v>
      </c>
      <c r="E608" s="32" t="s">
        <v>101</v>
      </c>
      <c r="F608" s="32"/>
      <c r="G608" s="33">
        <f t="shared" si="320"/>
        <v>729.1</v>
      </c>
      <c r="H608" s="33">
        <f t="shared" si="320"/>
        <v>266.54476</v>
      </c>
      <c r="I608" s="26">
        <f t="shared" si="312"/>
        <v>36.558052393361677</v>
      </c>
      <c r="J608" s="33">
        <f t="shared" si="321"/>
        <v>729.1</v>
      </c>
      <c r="K608" s="33"/>
      <c r="L608" s="26">
        <f t="shared" ref="L608:L671" si="322">J608+K608</f>
        <v>729.1</v>
      </c>
      <c r="M608" s="33">
        <f t="shared" si="321"/>
        <v>729.1</v>
      </c>
      <c r="N608" s="33"/>
      <c r="O608" s="26">
        <f t="shared" ref="O608:O671" si="323">M608+N608</f>
        <v>729.1</v>
      </c>
    </row>
    <row r="609" spans="1:15">
      <c r="A609" s="19" t="s">
        <v>8</v>
      </c>
      <c r="B609" s="32" t="s">
        <v>116</v>
      </c>
      <c r="C609" s="32" t="s">
        <v>118</v>
      </c>
      <c r="D609" s="43" t="s">
        <v>422</v>
      </c>
      <c r="E609" s="32" t="s">
        <v>101</v>
      </c>
      <c r="F609" s="32" t="s">
        <v>9</v>
      </c>
      <c r="G609" s="33">
        <f>19.1+680+30</f>
        <v>729.1</v>
      </c>
      <c r="H609" s="114">
        <v>266.54476</v>
      </c>
      <c r="I609" s="26">
        <f t="shared" si="312"/>
        <v>36.558052393361677</v>
      </c>
      <c r="J609" s="33">
        <f t="shared" ref="J609:M609" si="324">19.1+680+30</f>
        <v>729.1</v>
      </c>
      <c r="K609" s="33"/>
      <c r="L609" s="26">
        <f t="shared" si="322"/>
        <v>729.1</v>
      </c>
      <c r="M609" s="33">
        <f t="shared" si="324"/>
        <v>729.1</v>
      </c>
      <c r="N609" s="33"/>
      <c r="O609" s="26">
        <f t="shared" si="323"/>
        <v>729.1</v>
      </c>
    </row>
    <row r="610" spans="1:15">
      <c r="A610" s="27" t="s">
        <v>120</v>
      </c>
      <c r="B610" s="28" t="s">
        <v>116</v>
      </c>
      <c r="C610" s="28" t="s">
        <v>121</v>
      </c>
      <c r="D610" s="28"/>
      <c r="E610" s="28"/>
      <c r="F610" s="28"/>
      <c r="G610" s="29">
        <f>G611+G617</f>
        <v>131.4</v>
      </c>
      <c r="H610" s="29">
        <f>H611+H617</f>
        <v>0</v>
      </c>
      <c r="I610" s="26">
        <f t="shared" si="312"/>
        <v>0</v>
      </c>
      <c r="J610" s="29">
        <f t="shared" ref="J610" si="325">J611+J617</f>
        <v>98.7</v>
      </c>
      <c r="K610" s="29"/>
      <c r="L610" s="26">
        <f t="shared" si="322"/>
        <v>98.7</v>
      </c>
      <c r="M610" s="29">
        <f t="shared" ref="M610" si="326">M611+M617</f>
        <v>662.2</v>
      </c>
      <c r="N610" s="29"/>
      <c r="O610" s="26">
        <f t="shared" si="323"/>
        <v>662.2</v>
      </c>
    </row>
    <row r="611" spans="1:15" ht="24" hidden="1">
      <c r="A611" s="27" t="s">
        <v>16</v>
      </c>
      <c r="B611" s="28" t="s">
        <v>116</v>
      </c>
      <c r="C611" s="28" t="s">
        <v>121</v>
      </c>
      <c r="D611" s="28" t="s">
        <v>294</v>
      </c>
      <c r="E611" s="28" t="s">
        <v>37</v>
      </c>
      <c r="F611" s="28"/>
      <c r="G611" s="33">
        <f t="shared" ref="G611:H613" si="327">G612</f>
        <v>0</v>
      </c>
      <c r="H611" s="33">
        <f t="shared" si="327"/>
        <v>0</v>
      </c>
      <c r="I611" s="26" t="e">
        <f t="shared" si="312"/>
        <v>#DIV/0!</v>
      </c>
      <c r="J611" s="33">
        <f t="shared" ref="J611:M613" si="328">J612</f>
        <v>0</v>
      </c>
      <c r="K611" s="33"/>
      <c r="L611" s="26">
        <f t="shared" si="322"/>
        <v>0</v>
      </c>
      <c r="M611" s="33">
        <f t="shared" si="328"/>
        <v>580</v>
      </c>
      <c r="N611" s="33"/>
      <c r="O611" s="26">
        <f t="shared" si="323"/>
        <v>580</v>
      </c>
    </row>
    <row r="612" spans="1:15" ht="48" hidden="1">
      <c r="A612" s="77" t="s">
        <v>282</v>
      </c>
      <c r="B612" s="32" t="s">
        <v>116</v>
      </c>
      <c r="C612" s="32" t="s">
        <v>121</v>
      </c>
      <c r="D612" s="81">
        <v>6500051350</v>
      </c>
      <c r="E612" s="32" t="s">
        <v>37</v>
      </c>
      <c r="F612" s="32"/>
      <c r="G612" s="33">
        <f t="shared" si="327"/>
        <v>0</v>
      </c>
      <c r="H612" s="33">
        <f t="shared" si="327"/>
        <v>0</v>
      </c>
      <c r="I612" s="26" t="e">
        <f t="shared" si="312"/>
        <v>#DIV/0!</v>
      </c>
      <c r="J612" s="33">
        <f t="shared" si="328"/>
        <v>0</v>
      </c>
      <c r="K612" s="33"/>
      <c r="L612" s="26">
        <f t="shared" si="322"/>
        <v>0</v>
      </c>
      <c r="M612" s="33">
        <f t="shared" si="328"/>
        <v>580</v>
      </c>
      <c r="N612" s="33"/>
      <c r="O612" s="26">
        <f t="shared" si="323"/>
        <v>580</v>
      </c>
    </row>
    <row r="613" spans="1:15" ht="24" hidden="1">
      <c r="A613" s="31" t="s">
        <v>98</v>
      </c>
      <c r="B613" s="32" t="s">
        <v>116</v>
      </c>
      <c r="C613" s="32" t="s">
        <v>121</v>
      </c>
      <c r="D613" s="81">
        <v>6500051350</v>
      </c>
      <c r="E613" s="32" t="s">
        <v>99</v>
      </c>
      <c r="F613" s="32"/>
      <c r="G613" s="33">
        <f t="shared" si="327"/>
        <v>0</v>
      </c>
      <c r="H613" s="33">
        <f t="shared" si="327"/>
        <v>0</v>
      </c>
      <c r="I613" s="26" t="e">
        <f t="shared" si="312"/>
        <v>#DIV/0!</v>
      </c>
      <c r="J613" s="33">
        <f t="shared" si="328"/>
        <v>0</v>
      </c>
      <c r="K613" s="33"/>
      <c r="L613" s="26">
        <f t="shared" si="322"/>
        <v>0</v>
      </c>
      <c r="M613" s="33">
        <f t="shared" si="328"/>
        <v>580</v>
      </c>
      <c r="N613" s="33"/>
      <c r="O613" s="26">
        <f t="shared" si="323"/>
        <v>580</v>
      </c>
    </row>
    <row r="614" spans="1:15" ht="24" hidden="1">
      <c r="A614" s="31" t="s">
        <v>219</v>
      </c>
      <c r="B614" s="32" t="s">
        <v>116</v>
      </c>
      <c r="C614" s="32" t="s">
        <v>121</v>
      </c>
      <c r="D614" s="81">
        <v>6500051350</v>
      </c>
      <c r="E614" s="32" t="s">
        <v>220</v>
      </c>
      <c r="F614" s="32"/>
      <c r="G614" s="33">
        <f>G615+G616</f>
        <v>0</v>
      </c>
      <c r="H614" s="33">
        <f>H615+H616</f>
        <v>0</v>
      </c>
      <c r="I614" s="26" t="e">
        <f t="shared" si="312"/>
        <v>#DIV/0!</v>
      </c>
      <c r="J614" s="33">
        <f t="shared" ref="J614" si="329">J615+J616</f>
        <v>0</v>
      </c>
      <c r="K614" s="33"/>
      <c r="L614" s="26">
        <f t="shared" si="322"/>
        <v>0</v>
      </c>
      <c r="M614" s="33">
        <f t="shared" ref="M614" si="330">M615+M616</f>
        <v>580</v>
      </c>
      <c r="N614" s="33"/>
      <c r="O614" s="26">
        <f t="shared" si="323"/>
        <v>580</v>
      </c>
    </row>
    <row r="615" spans="1:15" hidden="1">
      <c r="A615" s="31" t="s">
        <v>10</v>
      </c>
      <c r="B615" s="32" t="s">
        <v>116</v>
      </c>
      <c r="C615" s="32" t="s">
        <v>121</v>
      </c>
      <c r="D615" s="81">
        <v>6500051350</v>
      </c>
      <c r="E615" s="32" t="s">
        <v>220</v>
      </c>
      <c r="F615" s="32" t="s">
        <v>11</v>
      </c>
      <c r="G615" s="33"/>
      <c r="H615" s="33"/>
      <c r="I615" s="26" t="e">
        <f t="shared" si="312"/>
        <v>#DIV/0!</v>
      </c>
      <c r="J615" s="30"/>
      <c r="K615" s="30"/>
      <c r="L615" s="26">
        <f t="shared" si="322"/>
        <v>0</v>
      </c>
      <c r="M615" s="26"/>
      <c r="N615" s="30"/>
      <c r="O615" s="26">
        <f t="shared" si="323"/>
        <v>0</v>
      </c>
    </row>
    <row r="616" spans="1:15" hidden="1">
      <c r="A616" s="31" t="s">
        <v>274</v>
      </c>
      <c r="B616" s="32" t="s">
        <v>116</v>
      </c>
      <c r="C616" s="32" t="s">
        <v>121</v>
      </c>
      <c r="D616" s="81">
        <v>6500051350</v>
      </c>
      <c r="E616" s="32" t="s">
        <v>220</v>
      </c>
      <c r="F616" s="32" t="s">
        <v>161</v>
      </c>
      <c r="G616" s="33">
        <v>0</v>
      </c>
      <c r="H616" s="33">
        <v>0</v>
      </c>
      <c r="I616" s="26" t="e">
        <f t="shared" si="312"/>
        <v>#DIV/0!</v>
      </c>
      <c r="J616" s="30"/>
      <c r="K616" s="30"/>
      <c r="L616" s="26">
        <f t="shared" si="322"/>
        <v>0</v>
      </c>
      <c r="M616" s="35">
        <v>580</v>
      </c>
      <c r="N616" s="30"/>
      <c r="O616" s="26">
        <f t="shared" si="323"/>
        <v>580</v>
      </c>
    </row>
    <row r="617" spans="1:15" ht="38.25">
      <c r="A617" s="107" t="s">
        <v>362</v>
      </c>
      <c r="B617" s="32" t="s">
        <v>116</v>
      </c>
      <c r="C617" s="32" t="s">
        <v>121</v>
      </c>
      <c r="D617" s="108" t="s">
        <v>365</v>
      </c>
      <c r="E617" s="32"/>
      <c r="F617" s="32"/>
      <c r="G617" s="33">
        <f t="shared" ref="G617:M622" si="331">G618</f>
        <v>131.4</v>
      </c>
      <c r="H617" s="33">
        <f t="shared" si="331"/>
        <v>0</v>
      </c>
      <c r="I617" s="26">
        <f t="shared" si="312"/>
        <v>0</v>
      </c>
      <c r="J617" s="33">
        <f t="shared" si="331"/>
        <v>98.7</v>
      </c>
      <c r="K617" s="33"/>
      <c r="L617" s="26">
        <f t="shared" si="322"/>
        <v>98.7</v>
      </c>
      <c r="M617" s="33">
        <f t="shared" si="331"/>
        <v>82.2</v>
      </c>
      <c r="N617" s="33"/>
      <c r="O617" s="26">
        <f t="shared" si="323"/>
        <v>82.2</v>
      </c>
    </row>
    <row r="618" spans="1:15" ht="51">
      <c r="A618" s="10" t="s">
        <v>423</v>
      </c>
      <c r="B618" s="32" t="s">
        <v>116</v>
      </c>
      <c r="C618" s="32" t="s">
        <v>121</v>
      </c>
      <c r="D618" s="7" t="s">
        <v>366</v>
      </c>
      <c r="E618" s="32"/>
      <c r="F618" s="32"/>
      <c r="G618" s="33">
        <f t="shared" si="331"/>
        <v>131.4</v>
      </c>
      <c r="H618" s="33">
        <f t="shared" si="331"/>
        <v>0</v>
      </c>
      <c r="I618" s="26">
        <f t="shared" si="312"/>
        <v>0</v>
      </c>
      <c r="J618" s="33">
        <f t="shared" si="331"/>
        <v>98.7</v>
      </c>
      <c r="K618" s="33"/>
      <c r="L618" s="26">
        <f t="shared" si="322"/>
        <v>98.7</v>
      </c>
      <c r="M618" s="33">
        <f t="shared" si="331"/>
        <v>82.2</v>
      </c>
      <c r="N618" s="33"/>
      <c r="O618" s="26">
        <f t="shared" si="323"/>
        <v>82.2</v>
      </c>
    </row>
    <row r="619" spans="1:15" ht="103.5" customHeight="1">
      <c r="A619" s="119" t="s">
        <v>424</v>
      </c>
      <c r="B619" s="32" t="s">
        <v>116</v>
      </c>
      <c r="C619" s="32" t="s">
        <v>121</v>
      </c>
      <c r="D619" s="7" t="s">
        <v>425</v>
      </c>
      <c r="E619" s="32"/>
      <c r="F619" s="32"/>
      <c r="G619" s="33">
        <f t="shared" si="331"/>
        <v>131.4</v>
      </c>
      <c r="H619" s="33">
        <f t="shared" si="331"/>
        <v>0</v>
      </c>
      <c r="I619" s="26">
        <f t="shared" si="312"/>
        <v>0</v>
      </c>
      <c r="J619" s="33">
        <f t="shared" si="331"/>
        <v>98.7</v>
      </c>
      <c r="K619" s="33"/>
      <c r="L619" s="26">
        <f t="shared" si="322"/>
        <v>98.7</v>
      </c>
      <c r="M619" s="33">
        <f t="shared" si="331"/>
        <v>82.2</v>
      </c>
      <c r="N619" s="33"/>
      <c r="O619" s="26">
        <f t="shared" si="323"/>
        <v>82.2</v>
      </c>
    </row>
    <row r="620" spans="1:15">
      <c r="A620" s="10" t="s">
        <v>170</v>
      </c>
      <c r="B620" s="32" t="s">
        <v>116</v>
      </c>
      <c r="C620" s="32" t="s">
        <v>121</v>
      </c>
      <c r="D620" s="7" t="s">
        <v>426</v>
      </c>
      <c r="E620" s="32"/>
      <c r="F620" s="32"/>
      <c r="G620" s="33">
        <f t="shared" si="331"/>
        <v>131.4</v>
      </c>
      <c r="H620" s="33">
        <f t="shared" si="331"/>
        <v>0</v>
      </c>
      <c r="I620" s="26">
        <f t="shared" si="312"/>
        <v>0</v>
      </c>
      <c r="J620" s="33">
        <f t="shared" si="331"/>
        <v>98.7</v>
      </c>
      <c r="K620" s="33"/>
      <c r="L620" s="26">
        <f t="shared" si="322"/>
        <v>98.7</v>
      </c>
      <c r="M620" s="33">
        <f t="shared" si="331"/>
        <v>82.2</v>
      </c>
      <c r="N620" s="33"/>
      <c r="O620" s="26">
        <f t="shared" si="323"/>
        <v>82.2</v>
      </c>
    </row>
    <row r="621" spans="1:15" ht="25.5">
      <c r="A621" s="10" t="s">
        <v>98</v>
      </c>
      <c r="B621" s="32" t="s">
        <v>116</v>
      </c>
      <c r="C621" s="32" t="s">
        <v>121</v>
      </c>
      <c r="D621" s="113" t="s">
        <v>426</v>
      </c>
      <c r="E621" s="7" t="s">
        <v>99</v>
      </c>
      <c r="F621" s="7"/>
      <c r="G621" s="33">
        <f t="shared" si="331"/>
        <v>131.4</v>
      </c>
      <c r="H621" s="33">
        <f t="shared" si="331"/>
        <v>0</v>
      </c>
      <c r="I621" s="26">
        <f t="shared" si="312"/>
        <v>0</v>
      </c>
      <c r="J621" s="33">
        <f t="shared" si="331"/>
        <v>98.7</v>
      </c>
      <c r="K621" s="33"/>
      <c r="L621" s="26">
        <f t="shared" si="322"/>
        <v>98.7</v>
      </c>
      <c r="M621" s="33">
        <f t="shared" si="331"/>
        <v>82.2</v>
      </c>
      <c r="N621" s="33"/>
      <c r="O621" s="26">
        <f t="shared" si="323"/>
        <v>82.2</v>
      </c>
    </row>
    <row r="622" spans="1:15" ht="38.25">
      <c r="A622" s="105" t="s">
        <v>103</v>
      </c>
      <c r="B622" s="32" t="s">
        <v>116</v>
      </c>
      <c r="C622" s="32" t="s">
        <v>121</v>
      </c>
      <c r="D622" s="113" t="s">
        <v>426</v>
      </c>
      <c r="E622" s="7" t="s">
        <v>101</v>
      </c>
      <c r="F622" s="7"/>
      <c r="G622" s="33">
        <f t="shared" si="331"/>
        <v>131.4</v>
      </c>
      <c r="H622" s="33">
        <f t="shared" si="331"/>
        <v>0</v>
      </c>
      <c r="I622" s="26">
        <f t="shared" si="312"/>
        <v>0</v>
      </c>
      <c r="J622" s="33">
        <f t="shared" si="331"/>
        <v>98.7</v>
      </c>
      <c r="K622" s="33"/>
      <c r="L622" s="26">
        <f t="shared" si="322"/>
        <v>98.7</v>
      </c>
      <c r="M622" s="33">
        <f t="shared" si="331"/>
        <v>82.2</v>
      </c>
      <c r="N622" s="33"/>
      <c r="O622" s="26">
        <f t="shared" si="323"/>
        <v>82.2</v>
      </c>
    </row>
    <row r="623" spans="1:15">
      <c r="A623" s="105" t="s">
        <v>8</v>
      </c>
      <c r="B623" s="32" t="s">
        <v>116</v>
      </c>
      <c r="C623" s="32" t="s">
        <v>121</v>
      </c>
      <c r="D623" s="113" t="s">
        <v>426</v>
      </c>
      <c r="E623" s="7" t="s">
        <v>101</v>
      </c>
      <c r="F623" s="7" t="s">
        <v>9</v>
      </c>
      <c r="G623" s="33">
        <v>131.4</v>
      </c>
      <c r="H623" s="33">
        <v>0</v>
      </c>
      <c r="I623" s="26">
        <f t="shared" si="312"/>
        <v>0</v>
      </c>
      <c r="J623" s="30">
        <v>98.7</v>
      </c>
      <c r="K623" s="30"/>
      <c r="L623" s="26">
        <f t="shared" si="322"/>
        <v>98.7</v>
      </c>
      <c r="M623" s="35">
        <v>82.2</v>
      </c>
      <c r="N623" s="30"/>
      <c r="O623" s="26">
        <f t="shared" si="323"/>
        <v>82.2</v>
      </c>
    </row>
    <row r="624" spans="1:15" ht="48" hidden="1">
      <c r="A624" s="82" t="s">
        <v>156</v>
      </c>
      <c r="B624" s="28" t="s">
        <v>116</v>
      </c>
      <c r="C624" s="28" t="s">
        <v>121</v>
      </c>
      <c r="D624" s="25" t="s">
        <v>178</v>
      </c>
      <c r="E624" s="28"/>
      <c r="F624" s="28"/>
      <c r="G624" s="29">
        <f>G625</f>
        <v>0</v>
      </c>
      <c r="H624" s="29"/>
      <c r="I624" s="26" t="e">
        <f t="shared" si="312"/>
        <v>#DIV/0!</v>
      </c>
      <c r="J624" s="29">
        <f t="shared" ref="J624:J625" si="332">J625</f>
        <v>0</v>
      </c>
      <c r="K624" s="29"/>
      <c r="L624" s="26">
        <f t="shared" si="322"/>
        <v>0</v>
      </c>
      <c r="M624" s="26"/>
      <c r="N624" s="29"/>
      <c r="O624" s="26">
        <f t="shared" si="323"/>
        <v>0</v>
      </c>
    </row>
    <row r="625" spans="1:15" ht="63" hidden="1" customHeight="1">
      <c r="A625" s="82" t="s">
        <v>208</v>
      </c>
      <c r="B625" s="28" t="s">
        <v>116</v>
      </c>
      <c r="C625" s="28" t="s">
        <v>121</v>
      </c>
      <c r="D625" s="25" t="s">
        <v>209</v>
      </c>
      <c r="E625" s="28"/>
      <c r="F625" s="28"/>
      <c r="G625" s="29">
        <f>G626</f>
        <v>0</v>
      </c>
      <c r="H625" s="29"/>
      <c r="I625" s="26" t="e">
        <f t="shared" si="312"/>
        <v>#DIV/0!</v>
      </c>
      <c r="J625" s="29">
        <f t="shared" si="332"/>
        <v>0</v>
      </c>
      <c r="K625" s="29"/>
      <c r="L625" s="26">
        <f t="shared" si="322"/>
        <v>0</v>
      </c>
      <c r="M625" s="26"/>
      <c r="N625" s="29"/>
      <c r="O625" s="26">
        <f t="shared" si="323"/>
        <v>0</v>
      </c>
    </row>
    <row r="626" spans="1:15" ht="39.75" hidden="1" customHeight="1">
      <c r="A626" s="27" t="s">
        <v>210</v>
      </c>
      <c r="B626" s="28" t="s">
        <v>116</v>
      </c>
      <c r="C626" s="28" t="s">
        <v>121</v>
      </c>
      <c r="D626" s="25" t="s">
        <v>211</v>
      </c>
      <c r="E626" s="28"/>
      <c r="F626" s="28"/>
      <c r="G626" s="29">
        <f>G630+G659+G655+G668</f>
        <v>0</v>
      </c>
      <c r="H626" s="29"/>
      <c r="I626" s="26" t="e">
        <f t="shared" si="312"/>
        <v>#DIV/0!</v>
      </c>
      <c r="J626" s="29">
        <f>J631+J638</f>
        <v>0</v>
      </c>
      <c r="K626" s="29"/>
      <c r="L626" s="26">
        <f t="shared" si="322"/>
        <v>0</v>
      </c>
      <c r="M626" s="26"/>
      <c r="N626" s="29"/>
      <c r="O626" s="26">
        <f t="shared" si="323"/>
        <v>0</v>
      </c>
    </row>
    <row r="627" spans="1:15" ht="72" hidden="1">
      <c r="A627" s="27" t="s">
        <v>234</v>
      </c>
      <c r="B627" s="83" t="s">
        <v>265</v>
      </c>
      <c r="C627" s="28" t="s">
        <v>121</v>
      </c>
      <c r="D627" s="25" t="s">
        <v>266</v>
      </c>
      <c r="E627" s="28" t="s">
        <v>99</v>
      </c>
      <c r="F627" s="59"/>
      <c r="G627" s="29">
        <f t="shared" ref="G627:G629" si="333">G628</f>
        <v>0</v>
      </c>
      <c r="H627" s="29"/>
      <c r="I627" s="26" t="e">
        <f t="shared" si="312"/>
        <v>#DIV/0!</v>
      </c>
      <c r="J627" s="26"/>
      <c r="K627" s="26"/>
      <c r="L627" s="26">
        <f t="shared" si="322"/>
        <v>0</v>
      </c>
      <c r="M627" s="26"/>
      <c r="N627" s="26"/>
      <c r="O627" s="26">
        <f t="shared" si="323"/>
        <v>0</v>
      </c>
    </row>
    <row r="628" spans="1:15" ht="24" hidden="1">
      <c r="A628" s="31" t="s">
        <v>98</v>
      </c>
      <c r="B628" s="45" t="s">
        <v>265</v>
      </c>
      <c r="C628" s="32" t="s">
        <v>121</v>
      </c>
      <c r="D628" s="21" t="s">
        <v>266</v>
      </c>
      <c r="E628" s="32" t="s">
        <v>99</v>
      </c>
      <c r="F628" s="59"/>
      <c r="G628" s="33">
        <f t="shared" si="333"/>
        <v>0</v>
      </c>
      <c r="H628" s="33"/>
      <c r="I628" s="26" t="e">
        <f t="shared" si="312"/>
        <v>#DIV/0!</v>
      </c>
      <c r="J628" s="26"/>
      <c r="K628" s="26"/>
      <c r="L628" s="26">
        <f t="shared" si="322"/>
        <v>0</v>
      </c>
      <c r="M628" s="26"/>
      <c r="N628" s="26"/>
      <c r="O628" s="26">
        <f t="shared" si="323"/>
        <v>0</v>
      </c>
    </row>
    <row r="629" spans="1:15" ht="26.25" hidden="1" customHeight="1">
      <c r="A629" s="19" t="s">
        <v>103</v>
      </c>
      <c r="B629" s="55" t="s">
        <v>265</v>
      </c>
      <c r="C629" s="32" t="s">
        <v>121</v>
      </c>
      <c r="D629" s="21" t="s">
        <v>266</v>
      </c>
      <c r="E629" s="32" t="s">
        <v>101</v>
      </c>
      <c r="F629" s="59"/>
      <c r="G629" s="33">
        <f t="shared" si="333"/>
        <v>0</v>
      </c>
      <c r="H629" s="33"/>
      <c r="I629" s="26" t="e">
        <f t="shared" si="312"/>
        <v>#DIV/0!</v>
      </c>
      <c r="J629" s="26"/>
      <c r="K629" s="26"/>
      <c r="L629" s="26">
        <f t="shared" si="322"/>
        <v>0</v>
      </c>
      <c r="M629" s="26"/>
      <c r="N629" s="26"/>
      <c r="O629" s="26">
        <f t="shared" si="323"/>
        <v>0</v>
      </c>
    </row>
    <row r="630" spans="1:15" hidden="1">
      <c r="A630" s="19" t="s">
        <v>10</v>
      </c>
      <c r="B630" s="55" t="s">
        <v>265</v>
      </c>
      <c r="C630" s="32" t="s">
        <v>121</v>
      </c>
      <c r="D630" s="21" t="s">
        <v>266</v>
      </c>
      <c r="E630" s="32" t="s">
        <v>101</v>
      </c>
      <c r="F630" s="30">
        <v>2</v>
      </c>
      <c r="G630" s="33"/>
      <c r="H630" s="33"/>
      <c r="I630" s="26" t="e">
        <f t="shared" si="312"/>
        <v>#DIV/0!</v>
      </c>
      <c r="J630" s="26"/>
      <c r="K630" s="26"/>
      <c r="L630" s="26">
        <f t="shared" si="322"/>
        <v>0</v>
      </c>
      <c r="M630" s="26"/>
      <c r="N630" s="26"/>
      <c r="O630" s="26">
        <f t="shared" si="323"/>
        <v>0</v>
      </c>
    </row>
    <row r="631" spans="1:15" ht="60" hidden="1">
      <c r="A631" s="27" t="s">
        <v>192</v>
      </c>
      <c r="B631" s="28" t="s">
        <v>116</v>
      </c>
      <c r="C631" s="28" t="s">
        <v>121</v>
      </c>
      <c r="D631" s="25" t="s">
        <v>244</v>
      </c>
      <c r="E631" s="28"/>
      <c r="F631" s="28"/>
      <c r="G631" s="29">
        <f>G632+G635</f>
        <v>0</v>
      </c>
      <c r="H631" s="29"/>
      <c r="I631" s="26" t="e">
        <f t="shared" si="312"/>
        <v>#DIV/0!</v>
      </c>
      <c r="J631" s="29">
        <f>J632+J635</f>
        <v>0</v>
      </c>
      <c r="K631" s="29"/>
      <c r="L631" s="26">
        <f t="shared" si="322"/>
        <v>0</v>
      </c>
      <c r="M631" s="26"/>
      <c r="N631" s="29"/>
      <c r="O631" s="26">
        <f t="shared" si="323"/>
        <v>0</v>
      </c>
    </row>
    <row r="632" spans="1:15" ht="24" hidden="1">
      <c r="A632" s="31" t="s">
        <v>98</v>
      </c>
      <c r="B632" s="32" t="s">
        <v>116</v>
      </c>
      <c r="C632" s="32" t="s">
        <v>121</v>
      </c>
      <c r="D632" s="25" t="s">
        <v>244</v>
      </c>
      <c r="E632" s="32" t="s">
        <v>99</v>
      </c>
      <c r="F632" s="32"/>
      <c r="G632" s="33">
        <f>G633</f>
        <v>0</v>
      </c>
      <c r="H632" s="33"/>
      <c r="I632" s="26" t="e">
        <f t="shared" si="312"/>
        <v>#DIV/0!</v>
      </c>
      <c r="J632" s="33">
        <f>J633</f>
        <v>0</v>
      </c>
      <c r="K632" s="33"/>
      <c r="L632" s="26">
        <f t="shared" si="322"/>
        <v>0</v>
      </c>
      <c r="M632" s="35"/>
      <c r="N632" s="33"/>
      <c r="O632" s="26">
        <f t="shared" si="323"/>
        <v>0</v>
      </c>
    </row>
    <row r="633" spans="1:15" ht="36" hidden="1">
      <c r="A633" s="19" t="s">
        <v>103</v>
      </c>
      <c r="B633" s="32" t="s">
        <v>116</v>
      </c>
      <c r="C633" s="32" t="s">
        <v>121</v>
      </c>
      <c r="D633" s="25" t="s">
        <v>244</v>
      </c>
      <c r="E633" s="32" t="s">
        <v>101</v>
      </c>
      <c r="F633" s="32"/>
      <c r="G633" s="33">
        <f>G634</f>
        <v>0</v>
      </c>
      <c r="H633" s="33"/>
      <c r="I633" s="26" t="e">
        <f t="shared" si="312"/>
        <v>#DIV/0!</v>
      </c>
      <c r="J633" s="33">
        <f t="shared" ref="J633" si="334">J634</f>
        <v>0</v>
      </c>
      <c r="K633" s="33"/>
      <c r="L633" s="26">
        <f t="shared" si="322"/>
        <v>0</v>
      </c>
      <c r="M633" s="35"/>
      <c r="N633" s="33"/>
      <c r="O633" s="26">
        <f t="shared" si="323"/>
        <v>0</v>
      </c>
    </row>
    <row r="634" spans="1:15" hidden="1">
      <c r="A634" s="19" t="s">
        <v>8</v>
      </c>
      <c r="B634" s="32" t="s">
        <v>116</v>
      </c>
      <c r="C634" s="32" t="s">
        <v>121</v>
      </c>
      <c r="D634" s="25" t="s">
        <v>244</v>
      </c>
      <c r="E634" s="32" t="s">
        <v>101</v>
      </c>
      <c r="F634" s="32" t="s">
        <v>9</v>
      </c>
      <c r="G634" s="33"/>
      <c r="H634" s="33"/>
      <c r="I634" s="26" t="e">
        <f t="shared" si="312"/>
        <v>#DIV/0!</v>
      </c>
      <c r="J634" s="16"/>
      <c r="K634" s="16"/>
      <c r="L634" s="26">
        <f t="shared" si="322"/>
        <v>0</v>
      </c>
      <c r="M634" s="35"/>
      <c r="N634" s="16"/>
      <c r="O634" s="26">
        <f t="shared" si="323"/>
        <v>0</v>
      </c>
    </row>
    <row r="635" spans="1:15" ht="24" hidden="1">
      <c r="A635" s="31" t="s">
        <v>98</v>
      </c>
      <c r="B635" s="32" t="s">
        <v>116</v>
      </c>
      <c r="C635" s="32" t="s">
        <v>121</v>
      </c>
      <c r="D635" s="21" t="s">
        <v>244</v>
      </c>
      <c r="E635" s="32" t="s">
        <v>99</v>
      </c>
      <c r="F635" s="32"/>
      <c r="G635" s="33">
        <f>G636</f>
        <v>0</v>
      </c>
      <c r="H635" s="33"/>
      <c r="I635" s="26" t="e">
        <f t="shared" si="312"/>
        <v>#DIV/0!</v>
      </c>
      <c r="J635" s="33">
        <f>J636</f>
        <v>0</v>
      </c>
      <c r="K635" s="33"/>
      <c r="L635" s="26">
        <f t="shared" si="322"/>
        <v>0</v>
      </c>
      <c r="M635" s="35">
        <f t="shared" ref="M635:M654" si="335">E635+H635</f>
        <v>300</v>
      </c>
      <c r="N635" s="33"/>
      <c r="O635" s="26">
        <f t="shared" si="323"/>
        <v>300</v>
      </c>
    </row>
    <row r="636" spans="1:15" ht="36" hidden="1">
      <c r="A636" s="19" t="s">
        <v>103</v>
      </c>
      <c r="B636" s="32" t="s">
        <v>116</v>
      </c>
      <c r="C636" s="32" t="s">
        <v>121</v>
      </c>
      <c r="D636" s="21" t="s">
        <v>244</v>
      </c>
      <c r="E636" s="32" t="s">
        <v>101</v>
      </c>
      <c r="F636" s="32"/>
      <c r="G636" s="33">
        <f>G637</f>
        <v>0</v>
      </c>
      <c r="H636" s="33"/>
      <c r="I636" s="26" t="e">
        <f t="shared" si="312"/>
        <v>#DIV/0!</v>
      </c>
      <c r="J636" s="33">
        <f t="shared" ref="J636" si="336">J637</f>
        <v>0</v>
      </c>
      <c r="K636" s="33"/>
      <c r="L636" s="26">
        <f t="shared" si="322"/>
        <v>0</v>
      </c>
      <c r="M636" s="35">
        <f t="shared" si="335"/>
        <v>320</v>
      </c>
      <c r="N636" s="33"/>
      <c r="O636" s="26">
        <f t="shared" si="323"/>
        <v>320</v>
      </c>
    </row>
    <row r="637" spans="1:15" hidden="1">
      <c r="A637" s="19" t="s">
        <v>8</v>
      </c>
      <c r="B637" s="32" t="s">
        <v>116</v>
      </c>
      <c r="C637" s="32" t="s">
        <v>121</v>
      </c>
      <c r="D637" s="21" t="s">
        <v>244</v>
      </c>
      <c r="E637" s="32" t="s">
        <v>101</v>
      </c>
      <c r="F637" s="32" t="s">
        <v>9</v>
      </c>
      <c r="G637" s="33"/>
      <c r="H637" s="33"/>
      <c r="I637" s="26" t="e">
        <f t="shared" ref="I637:I689" si="337">H637/G637*100</f>
        <v>#DIV/0!</v>
      </c>
      <c r="J637" s="30"/>
      <c r="K637" s="30"/>
      <c r="L637" s="26">
        <f t="shared" si="322"/>
        <v>0</v>
      </c>
      <c r="M637" s="35">
        <f t="shared" si="335"/>
        <v>320</v>
      </c>
      <c r="N637" s="30"/>
      <c r="O637" s="26">
        <f t="shared" si="323"/>
        <v>320</v>
      </c>
    </row>
    <row r="638" spans="1:15" ht="60" hidden="1">
      <c r="A638" s="19" t="s">
        <v>234</v>
      </c>
      <c r="B638" s="32" t="s">
        <v>116</v>
      </c>
      <c r="C638" s="32" t="s">
        <v>121</v>
      </c>
      <c r="D638" s="21" t="s">
        <v>235</v>
      </c>
      <c r="E638" s="32"/>
      <c r="F638" s="32"/>
      <c r="G638" s="33">
        <f t="shared" ref="G638:J640" si="338">G639</f>
        <v>0</v>
      </c>
      <c r="H638" s="33"/>
      <c r="I638" s="26" t="e">
        <f t="shared" si="337"/>
        <v>#DIV/0!</v>
      </c>
      <c r="J638" s="33">
        <f t="shared" si="338"/>
        <v>0</v>
      </c>
      <c r="K638" s="33"/>
      <c r="L638" s="26">
        <f t="shared" si="322"/>
        <v>0</v>
      </c>
      <c r="M638" s="35">
        <f t="shared" si="335"/>
        <v>0</v>
      </c>
      <c r="N638" s="33"/>
      <c r="O638" s="26">
        <f t="shared" si="323"/>
        <v>0</v>
      </c>
    </row>
    <row r="639" spans="1:15" ht="24" hidden="1">
      <c r="A639" s="31" t="s">
        <v>98</v>
      </c>
      <c r="B639" s="32" t="s">
        <v>116</v>
      </c>
      <c r="C639" s="32" t="s">
        <v>121</v>
      </c>
      <c r="D639" s="21" t="s">
        <v>235</v>
      </c>
      <c r="E639" s="32" t="s">
        <v>99</v>
      </c>
      <c r="F639" s="32"/>
      <c r="G639" s="33">
        <f t="shared" si="338"/>
        <v>0</v>
      </c>
      <c r="H639" s="33"/>
      <c r="I639" s="26" t="e">
        <f t="shared" si="337"/>
        <v>#DIV/0!</v>
      </c>
      <c r="J639" s="33">
        <f t="shared" si="338"/>
        <v>0</v>
      </c>
      <c r="K639" s="33"/>
      <c r="L639" s="26">
        <f t="shared" si="322"/>
        <v>0</v>
      </c>
      <c r="M639" s="35">
        <f t="shared" si="335"/>
        <v>300</v>
      </c>
      <c r="N639" s="33"/>
      <c r="O639" s="26">
        <f t="shared" si="323"/>
        <v>300</v>
      </c>
    </row>
    <row r="640" spans="1:15" ht="36" hidden="1">
      <c r="A640" s="19" t="s">
        <v>103</v>
      </c>
      <c r="B640" s="32" t="s">
        <v>116</v>
      </c>
      <c r="C640" s="32" t="s">
        <v>121</v>
      </c>
      <c r="D640" s="21" t="s">
        <v>235</v>
      </c>
      <c r="E640" s="32" t="s">
        <v>101</v>
      </c>
      <c r="F640" s="32"/>
      <c r="G640" s="33">
        <f t="shared" si="338"/>
        <v>0</v>
      </c>
      <c r="H640" s="33"/>
      <c r="I640" s="26" t="e">
        <f t="shared" si="337"/>
        <v>#DIV/0!</v>
      </c>
      <c r="J640" s="33">
        <f t="shared" si="338"/>
        <v>0</v>
      </c>
      <c r="K640" s="33"/>
      <c r="L640" s="26">
        <f t="shared" si="322"/>
        <v>0</v>
      </c>
      <c r="M640" s="35">
        <f t="shared" si="335"/>
        <v>320</v>
      </c>
      <c r="N640" s="33"/>
      <c r="O640" s="26">
        <f t="shared" si="323"/>
        <v>320</v>
      </c>
    </row>
    <row r="641" spans="1:15" hidden="1">
      <c r="A641" s="19" t="s">
        <v>10</v>
      </c>
      <c r="B641" s="32" t="s">
        <v>116</v>
      </c>
      <c r="C641" s="32" t="s">
        <v>121</v>
      </c>
      <c r="D641" s="21" t="s">
        <v>235</v>
      </c>
      <c r="E641" s="32" t="s">
        <v>101</v>
      </c>
      <c r="F641" s="32" t="s">
        <v>11</v>
      </c>
      <c r="G641" s="33"/>
      <c r="H641" s="33"/>
      <c r="I641" s="26" t="e">
        <f t="shared" si="337"/>
        <v>#DIV/0!</v>
      </c>
      <c r="J641" s="16"/>
      <c r="K641" s="16"/>
      <c r="L641" s="26">
        <f t="shared" si="322"/>
        <v>0</v>
      </c>
      <c r="M641" s="35">
        <f t="shared" si="335"/>
        <v>320</v>
      </c>
      <c r="N641" s="16"/>
      <c r="O641" s="26">
        <f t="shared" si="323"/>
        <v>320</v>
      </c>
    </row>
    <row r="642" spans="1:15" ht="48" hidden="1">
      <c r="A642" s="84" t="s">
        <v>122</v>
      </c>
      <c r="B642" s="28" t="s">
        <v>116</v>
      </c>
      <c r="C642" s="28" t="s">
        <v>121</v>
      </c>
      <c r="D642" s="49" t="s">
        <v>212</v>
      </c>
      <c r="E642" s="28"/>
      <c r="F642" s="28"/>
      <c r="G642" s="29">
        <f>G643+G650+G654</f>
        <v>0</v>
      </c>
      <c r="H642" s="29"/>
      <c r="I642" s="26" t="e">
        <f t="shared" si="337"/>
        <v>#DIV/0!</v>
      </c>
      <c r="J642" s="29">
        <f>J643+J650+J654</f>
        <v>0</v>
      </c>
      <c r="K642" s="29"/>
      <c r="L642" s="26">
        <f t="shared" si="322"/>
        <v>0</v>
      </c>
      <c r="M642" s="26">
        <f t="shared" si="335"/>
        <v>0</v>
      </c>
      <c r="N642" s="29"/>
      <c r="O642" s="26">
        <f t="shared" si="323"/>
        <v>0</v>
      </c>
    </row>
    <row r="643" spans="1:15" ht="48" hidden="1">
      <c r="A643" s="84" t="s">
        <v>213</v>
      </c>
      <c r="B643" s="28" t="s">
        <v>116</v>
      </c>
      <c r="C643" s="28" t="s">
        <v>121</v>
      </c>
      <c r="D643" s="49" t="s">
        <v>214</v>
      </c>
      <c r="E643" s="28"/>
      <c r="F643" s="28"/>
      <c r="G643" s="29">
        <f>G644</f>
        <v>0</v>
      </c>
      <c r="H643" s="29"/>
      <c r="I643" s="26" t="e">
        <f t="shared" si="337"/>
        <v>#DIV/0!</v>
      </c>
      <c r="J643" s="29">
        <f t="shared" ref="J643" si="339">J644</f>
        <v>0</v>
      </c>
      <c r="K643" s="29"/>
      <c r="L643" s="26">
        <f t="shared" si="322"/>
        <v>0</v>
      </c>
      <c r="M643" s="26">
        <f t="shared" si="335"/>
        <v>0</v>
      </c>
      <c r="N643" s="29"/>
      <c r="O643" s="26">
        <f t="shared" si="323"/>
        <v>0</v>
      </c>
    </row>
    <row r="644" spans="1:15" ht="24" hidden="1">
      <c r="A644" s="31" t="s">
        <v>98</v>
      </c>
      <c r="B644" s="32" t="s">
        <v>116</v>
      </c>
      <c r="C644" s="32" t="s">
        <v>121</v>
      </c>
      <c r="D644" s="43" t="s">
        <v>214</v>
      </c>
      <c r="E644" s="32" t="s">
        <v>99</v>
      </c>
      <c r="F644" s="32"/>
      <c r="G644" s="33">
        <f t="shared" ref="G644:J645" si="340">G645</f>
        <v>0</v>
      </c>
      <c r="H644" s="33"/>
      <c r="I644" s="26" t="e">
        <f t="shared" si="337"/>
        <v>#DIV/0!</v>
      </c>
      <c r="J644" s="33">
        <f t="shared" si="340"/>
        <v>0</v>
      </c>
      <c r="K644" s="33"/>
      <c r="L644" s="26">
        <f t="shared" si="322"/>
        <v>0</v>
      </c>
      <c r="M644" s="35">
        <f t="shared" si="335"/>
        <v>300</v>
      </c>
      <c r="N644" s="33"/>
      <c r="O644" s="26">
        <f t="shared" si="323"/>
        <v>300</v>
      </c>
    </row>
    <row r="645" spans="1:15" ht="36" hidden="1">
      <c r="A645" s="19" t="s">
        <v>103</v>
      </c>
      <c r="B645" s="32" t="s">
        <v>116</v>
      </c>
      <c r="C645" s="32" t="s">
        <v>121</v>
      </c>
      <c r="D645" s="43" t="s">
        <v>214</v>
      </c>
      <c r="E645" s="32" t="s">
        <v>101</v>
      </c>
      <c r="F645" s="32"/>
      <c r="G645" s="33">
        <f>G646</f>
        <v>0</v>
      </c>
      <c r="H645" s="33"/>
      <c r="I645" s="26" t="e">
        <f t="shared" si="337"/>
        <v>#DIV/0!</v>
      </c>
      <c r="J645" s="33">
        <f t="shared" si="340"/>
        <v>0</v>
      </c>
      <c r="K645" s="33"/>
      <c r="L645" s="26">
        <f t="shared" si="322"/>
        <v>0</v>
      </c>
      <c r="M645" s="35">
        <f t="shared" si="335"/>
        <v>320</v>
      </c>
      <c r="N645" s="33"/>
      <c r="O645" s="26">
        <f t="shared" si="323"/>
        <v>320</v>
      </c>
    </row>
    <row r="646" spans="1:15" hidden="1">
      <c r="A646" s="19" t="s">
        <v>8</v>
      </c>
      <c r="B646" s="32" t="s">
        <v>116</v>
      </c>
      <c r="C646" s="32" t="s">
        <v>121</v>
      </c>
      <c r="D646" s="43" t="s">
        <v>214</v>
      </c>
      <c r="E646" s="32" t="s">
        <v>101</v>
      </c>
      <c r="F646" s="32" t="s">
        <v>9</v>
      </c>
      <c r="G646" s="33"/>
      <c r="H646" s="33"/>
      <c r="I646" s="26" t="e">
        <f t="shared" si="337"/>
        <v>#DIV/0!</v>
      </c>
      <c r="J646" s="30"/>
      <c r="K646" s="30"/>
      <c r="L646" s="26">
        <f t="shared" si="322"/>
        <v>0</v>
      </c>
      <c r="M646" s="35">
        <f t="shared" si="335"/>
        <v>320</v>
      </c>
      <c r="N646" s="30"/>
      <c r="O646" s="26">
        <f t="shared" si="323"/>
        <v>320</v>
      </c>
    </row>
    <row r="647" spans="1:15" ht="72" hidden="1">
      <c r="A647" s="84" t="s">
        <v>226</v>
      </c>
      <c r="B647" s="28" t="s">
        <v>116</v>
      </c>
      <c r="C647" s="28" t="s">
        <v>121</v>
      </c>
      <c r="D647" s="49" t="s">
        <v>225</v>
      </c>
      <c r="E647" s="28"/>
      <c r="F647" s="28"/>
      <c r="G647" s="33">
        <f t="shared" ref="G647:J649" si="341">G648</f>
        <v>0</v>
      </c>
      <c r="H647" s="33"/>
      <c r="I647" s="26" t="e">
        <f t="shared" si="337"/>
        <v>#DIV/0!</v>
      </c>
      <c r="J647" s="33">
        <f t="shared" si="341"/>
        <v>0</v>
      </c>
      <c r="K647" s="33"/>
      <c r="L647" s="26">
        <f t="shared" si="322"/>
        <v>0</v>
      </c>
      <c r="M647" s="26">
        <f t="shared" si="335"/>
        <v>0</v>
      </c>
      <c r="N647" s="33"/>
      <c r="O647" s="26">
        <f t="shared" si="323"/>
        <v>0</v>
      </c>
    </row>
    <row r="648" spans="1:15" ht="24" hidden="1">
      <c r="A648" s="31" t="s">
        <v>98</v>
      </c>
      <c r="B648" s="32" t="s">
        <v>116</v>
      </c>
      <c r="C648" s="32" t="s">
        <v>121</v>
      </c>
      <c r="D648" s="43" t="s">
        <v>225</v>
      </c>
      <c r="E648" s="32" t="s">
        <v>99</v>
      </c>
      <c r="F648" s="32"/>
      <c r="G648" s="33">
        <f t="shared" si="341"/>
        <v>0</v>
      </c>
      <c r="H648" s="33"/>
      <c r="I648" s="26" t="e">
        <f t="shared" si="337"/>
        <v>#DIV/0!</v>
      </c>
      <c r="J648" s="33">
        <f t="shared" si="341"/>
        <v>0</v>
      </c>
      <c r="K648" s="33"/>
      <c r="L648" s="26">
        <f t="shared" si="322"/>
        <v>0</v>
      </c>
      <c r="M648" s="26">
        <f t="shared" si="335"/>
        <v>300</v>
      </c>
      <c r="N648" s="33"/>
      <c r="O648" s="26">
        <f t="shared" si="323"/>
        <v>300</v>
      </c>
    </row>
    <row r="649" spans="1:15" ht="36" hidden="1">
      <c r="A649" s="19" t="s">
        <v>103</v>
      </c>
      <c r="B649" s="32" t="s">
        <v>116</v>
      </c>
      <c r="C649" s="32" t="s">
        <v>121</v>
      </c>
      <c r="D649" s="43" t="s">
        <v>225</v>
      </c>
      <c r="E649" s="32" t="s">
        <v>101</v>
      </c>
      <c r="F649" s="32"/>
      <c r="G649" s="33">
        <f t="shared" si="341"/>
        <v>0</v>
      </c>
      <c r="H649" s="33"/>
      <c r="I649" s="26" t="e">
        <f t="shared" si="337"/>
        <v>#DIV/0!</v>
      </c>
      <c r="J649" s="33">
        <f t="shared" si="341"/>
        <v>0</v>
      </c>
      <c r="K649" s="33"/>
      <c r="L649" s="26">
        <f t="shared" si="322"/>
        <v>0</v>
      </c>
      <c r="M649" s="26">
        <f t="shared" si="335"/>
        <v>320</v>
      </c>
      <c r="N649" s="33"/>
      <c r="O649" s="26">
        <f t="shared" si="323"/>
        <v>320</v>
      </c>
    </row>
    <row r="650" spans="1:15" hidden="1">
      <c r="A650" s="19" t="s">
        <v>10</v>
      </c>
      <c r="B650" s="32" t="s">
        <v>116</v>
      </c>
      <c r="C650" s="32" t="s">
        <v>121</v>
      </c>
      <c r="D650" s="43" t="s">
        <v>225</v>
      </c>
      <c r="E650" s="32" t="s">
        <v>101</v>
      </c>
      <c r="F650" s="32" t="s">
        <v>11</v>
      </c>
      <c r="G650" s="33"/>
      <c r="H650" s="33"/>
      <c r="I650" s="26" t="e">
        <f t="shared" si="337"/>
        <v>#DIV/0!</v>
      </c>
      <c r="J650" s="16"/>
      <c r="K650" s="16"/>
      <c r="L650" s="26">
        <f t="shared" si="322"/>
        <v>0</v>
      </c>
      <c r="M650" s="26">
        <f t="shared" si="335"/>
        <v>320</v>
      </c>
      <c r="N650" s="16"/>
      <c r="O650" s="26">
        <f t="shared" si="323"/>
        <v>320</v>
      </c>
    </row>
    <row r="651" spans="1:15" ht="60" hidden="1">
      <c r="A651" s="84" t="s">
        <v>227</v>
      </c>
      <c r="B651" s="28" t="s">
        <v>116</v>
      </c>
      <c r="C651" s="28" t="s">
        <v>121</v>
      </c>
      <c r="D651" s="49" t="s">
        <v>222</v>
      </c>
      <c r="E651" s="28"/>
      <c r="F651" s="28"/>
      <c r="G651" s="33">
        <f t="shared" ref="G651:J653" si="342">G652</f>
        <v>0</v>
      </c>
      <c r="H651" s="33"/>
      <c r="I651" s="26" t="e">
        <f t="shared" si="337"/>
        <v>#DIV/0!</v>
      </c>
      <c r="J651" s="33">
        <f t="shared" si="342"/>
        <v>0</v>
      </c>
      <c r="K651" s="33"/>
      <c r="L651" s="26">
        <f t="shared" si="322"/>
        <v>0</v>
      </c>
      <c r="M651" s="26">
        <f t="shared" si="335"/>
        <v>0</v>
      </c>
      <c r="N651" s="33"/>
      <c r="O651" s="26">
        <f t="shared" si="323"/>
        <v>0</v>
      </c>
    </row>
    <row r="652" spans="1:15" ht="24" hidden="1">
      <c r="A652" s="31" t="s">
        <v>98</v>
      </c>
      <c r="B652" s="32" t="s">
        <v>116</v>
      </c>
      <c r="C652" s="32" t="s">
        <v>121</v>
      </c>
      <c r="D652" s="43" t="s">
        <v>222</v>
      </c>
      <c r="E652" s="32" t="s">
        <v>99</v>
      </c>
      <c r="F652" s="32"/>
      <c r="G652" s="33">
        <f t="shared" si="342"/>
        <v>0</v>
      </c>
      <c r="H652" s="33"/>
      <c r="I652" s="26" t="e">
        <f t="shared" si="337"/>
        <v>#DIV/0!</v>
      </c>
      <c r="J652" s="33">
        <f t="shared" si="342"/>
        <v>0</v>
      </c>
      <c r="K652" s="33"/>
      <c r="L652" s="26">
        <f t="shared" si="322"/>
        <v>0</v>
      </c>
      <c r="M652" s="26">
        <f t="shared" si="335"/>
        <v>300</v>
      </c>
      <c r="N652" s="33"/>
      <c r="O652" s="26">
        <f t="shared" si="323"/>
        <v>300</v>
      </c>
    </row>
    <row r="653" spans="1:15" ht="36" hidden="1">
      <c r="A653" s="19" t="s">
        <v>103</v>
      </c>
      <c r="B653" s="32" t="s">
        <v>116</v>
      </c>
      <c r="C653" s="32" t="s">
        <v>121</v>
      </c>
      <c r="D653" s="43" t="s">
        <v>222</v>
      </c>
      <c r="E653" s="32" t="s">
        <v>101</v>
      </c>
      <c r="F653" s="32"/>
      <c r="G653" s="33">
        <f t="shared" si="342"/>
        <v>0</v>
      </c>
      <c r="H653" s="33"/>
      <c r="I653" s="26" t="e">
        <f t="shared" si="337"/>
        <v>#DIV/0!</v>
      </c>
      <c r="J653" s="33">
        <f t="shared" si="342"/>
        <v>0</v>
      </c>
      <c r="K653" s="33"/>
      <c r="L653" s="26">
        <f t="shared" si="322"/>
        <v>0</v>
      </c>
      <c r="M653" s="26">
        <f t="shared" si="335"/>
        <v>320</v>
      </c>
      <c r="N653" s="33"/>
      <c r="O653" s="26">
        <f t="shared" si="323"/>
        <v>320</v>
      </c>
    </row>
    <row r="654" spans="1:15" hidden="1">
      <c r="A654" s="19" t="s">
        <v>10</v>
      </c>
      <c r="B654" s="32" t="s">
        <v>116</v>
      </c>
      <c r="C654" s="32" t="s">
        <v>121</v>
      </c>
      <c r="D654" s="43" t="s">
        <v>222</v>
      </c>
      <c r="E654" s="32" t="s">
        <v>101</v>
      </c>
      <c r="F654" s="32" t="s">
        <v>11</v>
      </c>
      <c r="G654" s="33"/>
      <c r="H654" s="33"/>
      <c r="I654" s="26" t="e">
        <f t="shared" si="337"/>
        <v>#DIV/0!</v>
      </c>
      <c r="J654" s="16"/>
      <c r="K654" s="16"/>
      <c r="L654" s="26">
        <f t="shared" si="322"/>
        <v>0</v>
      </c>
      <c r="M654" s="26">
        <f t="shared" si="335"/>
        <v>320</v>
      </c>
      <c r="N654" s="16"/>
      <c r="O654" s="26">
        <f t="shared" si="323"/>
        <v>320</v>
      </c>
    </row>
    <row r="655" spans="1:15" ht="72" hidden="1">
      <c r="A655" s="27" t="s">
        <v>234</v>
      </c>
      <c r="B655" s="32" t="s">
        <v>265</v>
      </c>
      <c r="C655" s="32" t="s">
        <v>121</v>
      </c>
      <c r="D655" s="21" t="s">
        <v>276</v>
      </c>
      <c r="E655" s="32"/>
      <c r="F655" s="32"/>
      <c r="G655" s="33">
        <f t="shared" ref="G655:G657" si="343">G656</f>
        <v>0</v>
      </c>
      <c r="H655" s="33"/>
      <c r="I655" s="26" t="e">
        <f t="shared" si="337"/>
        <v>#DIV/0!</v>
      </c>
      <c r="J655" s="16"/>
      <c r="K655" s="16"/>
      <c r="L655" s="26">
        <f t="shared" si="322"/>
        <v>0</v>
      </c>
      <c r="M655" s="26"/>
      <c r="N655" s="16"/>
      <c r="O655" s="26">
        <f t="shared" si="323"/>
        <v>0</v>
      </c>
    </row>
    <row r="656" spans="1:15" ht="24" hidden="1">
      <c r="A656" s="31" t="s">
        <v>98</v>
      </c>
      <c r="B656" s="32" t="s">
        <v>265</v>
      </c>
      <c r="C656" s="32" t="s">
        <v>121</v>
      </c>
      <c r="D656" s="21" t="s">
        <v>276</v>
      </c>
      <c r="E656" s="32" t="s">
        <v>99</v>
      </c>
      <c r="F656" s="32"/>
      <c r="G656" s="33">
        <f t="shared" si="343"/>
        <v>0</v>
      </c>
      <c r="H656" s="33"/>
      <c r="I656" s="26" t="e">
        <f t="shared" si="337"/>
        <v>#DIV/0!</v>
      </c>
      <c r="J656" s="16"/>
      <c r="K656" s="16"/>
      <c r="L656" s="26">
        <f t="shared" si="322"/>
        <v>0</v>
      </c>
      <c r="M656" s="26"/>
      <c r="N656" s="16"/>
      <c r="O656" s="26">
        <f t="shared" si="323"/>
        <v>0</v>
      </c>
    </row>
    <row r="657" spans="1:15" ht="36" hidden="1">
      <c r="A657" s="19" t="s">
        <v>103</v>
      </c>
      <c r="B657" s="32" t="s">
        <v>265</v>
      </c>
      <c r="C657" s="32" t="s">
        <v>121</v>
      </c>
      <c r="D657" s="21" t="s">
        <v>276</v>
      </c>
      <c r="E657" s="32" t="s">
        <v>101</v>
      </c>
      <c r="F657" s="32"/>
      <c r="G657" s="33">
        <f t="shared" si="343"/>
        <v>0</v>
      </c>
      <c r="H657" s="33"/>
      <c r="I657" s="26" t="e">
        <f t="shared" si="337"/>
        <v>#DIV/0!</v>
      </c>
      <c r="J657" s="16"/>
      <c r="K657" s="16"/>
      <c r="L657" s="26">
        <f t="shared" si="322"/>
        <v>0</v>
      </c>
      <c r="M657" s="26"/>
      <c r="N657" s="16"/>
      <c r="O657" s="26">
        <f t="shared" si="323"/>
        <v>0</v>
      </c>
    </row>
    <row r="658" spans="1:15" hidden="1">
      <c r="A658" s="19" t="s">
        <v>10</v>
      </c>
      <c r="B658" s="32" t="s">
        <v>265</v>
      </c>
      <c r="C658" s="32" t="s">
        <v>121</v>
      </c>
      <c r="D658" s="21" t="s">
        <v>276</v>
      </c>
      <c r="E658" s="32" t="s">
        <v>101</v>
      </c>
      <c r="F658" s="32" t="s">
        <v>11</v>
      </c>
      <c r="G658" s="33"/>
      <c r="H658" s="33"/>
      <c r="I658" s="26" t="e">
        <f t="shared" si="337"/>
        <v>#DIV/0!</v>
      </c>
      <c r="J658" s="16"/>
      <c r="K658" s="16"/>
      <c r="L658" s="26">
        <f t="shared" si="322"/>
        <v>0</v>
      </c>
      <c r="M658" s="26"/>
      <c r="N658" s="16"/>
      <c r="O658" s="26">
        <f t="shared" si="323"/>
        <v>0</v>
      </c>
    </row>
    <row r="659" spans="1:15" ht="60" hidden="1">
      <c r="A659" s="27" t="s">
        <v>192</v>
      </c>
      <c r="B659" s="28" t="s">
        <v>116</v>
      </c>
      <c r="C659" s="28" t="s">
        <v>121</v>
      </c>
      <c r="D659" s="25" t="s">
        <v>264</v>
      </c>
      <c r="E659" s="28"/>
      <c r="F659" s="28"/>
      <c r="G659" s="33">
        <f t="shared" ref="G659:G660" si="344">G660</f>
        <v>0</v>
      </c>
      <c r="H659" s="33"/>
      <c r="I659" s="26" t="e">
        <f t="shared" si="337"/>
        <v>#DIV/0!</v>
      </c>
      <c r="J659" s="16"/>
      <c r="K659" s="16"/>
      <c r="L659" s="26">
        <f t="shared" si="322"/>
        <v>0</v>
      </c>
      <c r="M659" s="26"/>
      <c r="N659" s="16"/>
      <c r="O659" s="26">
        <f t="shared" si="323"/>
        <v>0</v>
      </c>
    </row>
    <row r="660" spans="1:15" ht="24" hidden="1">
      <c r="A660" s="31" t="s">
        <v>98</v>
      </c>
      <c r="B660" s="32" t="s">
        <v>116</v>
      </c>
      <c r="C660" s="32" t="s">
        <v>121</v>
      </c>
      <c r="D660" s="21" t="s">
        <v>264</v>
      </c>
      <c r="E660" s="32" t="s">
        <v>99</v>
      </c>
      <c r="F660" s="32"/>
      <c r="G660" s="33">
        <f t="shared" si="344"/>
        <v>0</v>
      </c>
      <c r="H660" s="33"/>
      <c r="I660" s="26" t="e">
        <f t="shared" si="337"/>
        <v>#DIV/0!</v>
      </c>
      <c r="J660" s="16"/>
      <c r="K660" s="16"/>
      <c r="L660" s="26">
        <f t="shared" si="322"/>
        <v>0</v>
      </c>
      <c r="M660" s="26"/>
      <c r="N660" s="16"/>
      <c r="O660" s="26">
        <f t="shared" si="323"/>
        <v>0</v>
      </c>
    </row>
    <row r="661" spans="1:15" ht="36" hidden="1">
      <c r="A661" s="19" t="s">
        <v>103</v>
      </c>
      <c r="B661" s="32" t="s">
        <v>116</v>
      </c>
      <c r="C661" s="32" t="s">
        <v>121</v>
      </c>
      <c r="D661" s="21" t="s">
        <v>264</v>
      </c>
      <c r="E661" s="32" t="s">
        <v>101</v>
      </c>
      <c r="F661" s="32"/>
      <c r="G661" s="33">
        <f>G662+G663+G664</f>
        <v>0</v>
      </c>
      <c r="H661" s="33"/>
      <c r="I661" s="26" t="e">
        <f t="shared" si="337"/>
        <v>#DIV/0!</v>
      </c>
      <c r="J661" s="16"/>
      <c r="K661" s="16"/>
      <c r="L661" s="26">
        <f t="shared" si="322"/>
        <v>0</v>
      </c>
      <c r="M661" s="26"/>
      <c r="N661" s="16"/>
      <c r="O661" s="26">
        <f t="shared" si="323"/>
        <v>0</v>
      </c>
    </row>
    <row r="662" spans="1:15" hidden="1">
      <c r="A662" s="19" t="s">
        <v>8</v>
      </c>
      <c r="B662" s="32" t="s">
        <v>116</v>
      </c>
      <c r="C662" s="32" t="s">
        <v>121</v>
      </c>
      <c r="D662" s="21" t="s">
        <v>264</v>
      </c>
      <c r="E662" s="32" t="s">
        <v>101</v>
      </c>
      <c r="F662" s="32" t="s">
        <v>9</v>
      </c>
      <c r="G662" s="33"/>
      <c r="H662" s="33"/>
      <c r="I662" s="26" t="e">
        <f t="shared" si="337"/>
        <v>#DIV/0!</v>
      </c>
      <c r="J662" s="16"/>
      <c r="K662" s="16"/>
      <c r="L662" s="26">
        <f t="shared" si="322"/>
        <v>0</v>
      </c>
      <c r="M662" s="26"/>
      <c r="N662" s="16"/>
      <c r="O662" s="26">
        <f t="shared" si="323"/>
        <v>0</v>
      </c>
    </row>
    <row r="663" spans="1:15" hidden="1">
      <c r="A663" s="19" t="s">
        <v>10</v>
      </c>
      <c r="B663" s="32" t="s">
        <v>116</v>
      </c>
      <c r="C663" s="32" t="s">
        <v>121</v>
      </c>
      <c r="D663" s="21" t="s">
        <v>264</v>
      </c>
      <c r="E663" s="32" t="s">
        <v>101</v>
      </c>
      <c r="F663" s="32" t="s">
        <v>11</v>
      </c>
      <c r="G663" s="33"/>
      <c r="H663" s="33"/>
      <c r="I663" s="26" t="e">
        <f t="shared" si="337"/>
        <v>#DIV/0!</v>
      </c>
      <c r="J663" s="16"/>
      <c r="K663" s="16"/>
      <c r="L663" s="26">
        <f t="shared" si="322"/>
        <v>0</v>
      </c>
      <c r="M663" s="26"/>
      <c r="N663" s="16"/>
      <c r="O663" s="26">
        <f t="shared" si="323"/>
        <v>0</v>
      </c>
    </row>
    <row r="664" spans="1:15" hidden="1">
      <c r="A664" s="19" t="s">
        <v>274</v>
      </c>
      <c r="B664" s="32" t="s">
        <v>116</v>
      </c>
      <c r="C664" s="32" t="s">
        <v>121</v>
      </c>
      <c r="D664" s="21" t="s">
        <v>264</v>
      </c>
      <c r="E664" s="32" t="s">
        <v>101</v>
      </c>
      <c r="F664" s="32" t="s">
        <v>161</v>
      </c>
      <c r="G664" s="33"/>
      <c r="H664" s="33"/>
      <c r="I664" s="26" t="e">
        <f t="shared" si="337"/>
        <v>#DIV/0!</v>
      </c>
      <c r="J664" s="16"/>
      <c r="K664" s="16"/>
      <c r="L664" s="26">
        <f t="shared" si="322"/>
        <v>0</v>
      </c>
      <c r="M664" s="26"/>
      <c r="N664" s="16"/>
      <c r="O664" s="26">
        <f t="shared" si="323"/>
        <v>0</v>
      </c>
    </row>
    <row r="665" spans="1:15" ht="72" hidden="1">
      <c r="A665" s="27" t="s">
        <v>277</v>
      </c>
      <c r="B665" s="28" t="s">
        <v>116</v>
      </c>
      <c r="C665" s="28" t="s">
        <v>121</v>
      </c>
      <c r="D665" s="25" t="s">
        <v>278</v>
      </c>
      <c r="E665" s="28"/>
      <c r="F665" s="28"/>
      <c r="G665" s="33">
        <f t="shared" ref="G665:G667" si="345">G666</f>
        <v>0</v>
      </c>
      <c r="H665" s="33"/>
      <c r="I665" s="26" t="e">
        <f t="shared" si="337"/>
        <v>#DIV/0!</v>
      </c>
      <c r="J665" s="16"/>
      <c r="K665" s="16"/>
      <c r="L665" s="26">
        <f t="shared" si="322"/>
        <v>0</v>
      </c>
      <c r="M665" s="26"/>
      <c r="N665" s="16"/>
      <c r="O665" s="26">
        <f t="shared" si="323"/>
        <v>0</v>
      </c>
    </row>
    <row r="666" spans="1:15" ht="24" hidden="1">
      <c r="A666" s="31" t="s">
        <v>98</v>
      </c>
      <c r="B666" s="32" t="s">
        <v>116</v>
      </c>
      <c r="C666" s="32" t="s">
        <v>121</v>
      </c>
      <c r="D666" s="21" t="s">
        <v>278</v>
      </c>
      <c r="E666" s="32" t="s">
        <v>99</v>
      </c>
      <c r="F666" s="32"/>
      <c r="G666" s="33">
        <f t="shared" si="345"/>
        <v>0</v>
      </c>
      <c r="H666" s="33"/>
      <c r="I666" s="26" t="e">
        <f t="shared" si="337"/>
        <v>#DIV/0!</v>
      </c>
      <c r="J666" s="16"/>
      <c r="K666" s="16"/>
      <c r="L666" s="26">
        <f t="shared" si="322"/>
        <v>0</v>
      </c>
      <c r="M666" s="26"/>
      <c r="N666" s="16"/>
      <c r="O666" s="26">
        <f t="shared" si="323"/>
        <v>0</v>
      </c>
    </row>
    <row r="667" spans="1:15" ht="36" hidden="1">
      <c r="A667" s="19" t="s">
        <v>103</v>
      </c>
      <c r="B667" s="32" t="s">
        <v>116</v>
      </c>
      <c r="C667" s="32" t="s">
        <v>121</v>
      </c>
      <c r="D667" s="21" t="s">
        <v>278</v>
      </c>
      <c r="E667" s="32" t="s">
        <v>101</v>
      </c>
      <c r="F667" s="32"/>
      <c r="G667" s="33">
        <f t="shared" si="345"/>
        <v>0</v>
      </c>
      <c r="H667" s="33"/>
      <c r="I667" s="26" t="e">
        <f t="shared" si="337"/>
        <v>#DIV/0!</v>
      </c>
      <c r="J667" s="16"/>
      <c r="K667" s="16"/>
      <c r="L667" s="26">
        <f t="shared" si="322"/>
        <v>0</v>
      </c>
      <c r="M667" s="26"/>
      <c r="N667" s="16"/>
      <c r="O667" s="26">
        <f t="shared" si="323"/>
        <v>0</v>
      </c>
    </row>
    <row r="668" spans="1:15" hidden="1">
      <c r="A668" s="19" t="s">
        <v>8</v>
      </c>
      <c r="B668" s="32" t="s">
        <v>116</v>
      </c>
      <c r="C668" s="32" t="s">
        <v>121</v>
      </c>
      <c r="D668" s="21" t="s">
        <v>278</v>
      </c>
      <c r="E668" s="32" t="s">
        <v>101</v>
      </c>
      <c r="F668" s="32" t="s">
        <v>9</v>
      </c>
      <c r="G668" s="33"/>
      <c r="H668" s="33"/>
      <c r="I668" s="26" t="e">
        <f t="shared" si="337"/>
        <v>#DIV/0!</v>
      </c>
      <c r="J668" s="16"/>
      <c r="K668" s="16"/>
      <c r="L668" s="26">
        <f t="shared" si="322"/>
        <v>0</v>
      </c>
      <c r="M668" s="26"/>
      <c r="N668" s="16"/>
      <c r="O668" s="26">
        <f t="shared" si="323"/>
        <v>0</v>
      </c>
    </row>
    <row r="669" spans="1:15">
      <c r="A669" s="27" t="s">
        <v>123</v>
      </c>
      <c r="B669" s="28" t="s">
        <v>116</v>
      </c>
      <c r="C669" s="28" t="s">
        <v>124</v>
      </c>
      <c r="D669" s="28"/>
      <c r="E669" s="28"/>
      <c r="F669" s="28"/>
      <c r="G669" s="29">
        <f>G670</f>
        <v>4585.2000000000007</v>
      </c>
      <c r="H669" s="29">
        <f>H670</f>
        <v>763.10721000000001</v>
      </c>
      <c r="I669" s="26">
        <f t="shared" si="337"/>
        <v>16.642833682282124</v>
      </c>
      <c r="J669" s="29">
        <f t="shared" ref="J669:M669" si="346">J670</f>
        <v>5636.4000000000005</v>
      </c>
      <c r="K669" s="29"/>
      <c r="L669" s="26">
        <f t="shared" si="322"/>
        <v>5636.4000000000005</v>
      </c>
      <c r="M669" s="29">
        <f t="shared" si="346"/>
        <v>5636.4000000000005</v>
      </c>
      <c r="N669" s="29"/>
      <c r="O669" s="26">
        <f t="shared" si="323"/>
        <v>5636.4000000000005</v>
      </c>
    </row>
    <row r="670" spans="1:15" ht="24">
      <c r="A670" s="72" t="s">
        <v>16</v>
      </c>
      <c r="B670" s="28" t="s">
        <v>116</v>
      </c>
      <c r="C670" s="28" t="s">
        <v>124</v>
      </c>
      <c r="D670" s="85" t="s">
        <v>294</v>
      </c>
      <c r="E670" s="28"/>
      <c r="F670" s="28"/>
      <c r="G670" s="29">
        <f>G671+G683+G689+G693</f>
        <v>4585.2000000000007</v>
      </c>
      <c r="H670" s="29">
        <f>H671+H683+H689+H693</f>
        <v>763.10721000000001</v>
      </c>
      <c r="I670" s="26">
        <f t="shared" si="337"/>
        <v>16.642833682282124</v>
      </c>
      <c r="J670" s="29">
        <f>J671+J683+J689+J693</f>
        <v>5636.4000000000005</v>
      </c>
      <c r="K670" s="29"/>
      <c r="L670" s="26">
        <f t="shared" si="322"/>
        <v>5636.4000000000005</v>
      </c>
      <c r="M670" s="29">
        <f>M671+M683+M689+M693</f>
        <v>5636.4000000000005</v>
      </c>
      <c r="N670" s="29"/>
      <c r="O670" s="26">
        <f t="shared" si="323"/>
        <v>5636.4000000000005</v>
      </c>
    </row>
    <row r="671" spans="1:15" ht="33" customHeight="1">
      <c r="A671" s="38" t="s">
        <v>215</v>
      </c>
      <c r="B671" s="32" t="s">
        <v>116</v>
      </c>
      <c r="C671" s="32" t="s">
        <v>124</v>
      </c>
      <c r="D671" s="86" t="s">
        <v>427</v>
      </c>
      <c r="E671" s="32"/>
      <c r="F671" s="32"/>
      <c r="G671" s="33">
        <f t="shared" ref="G671:M672" si="347">G672</f>
        <v>36.299999999999997</v>
      </c>
      <c r="H671" s="33">
        <f t="shared" si="347"/>
        <v>0</v>
      </c>
      <c r="I671" s="26">
        <f t="shared" si="337"/>
        <v>0</v>
      </c>
      <c r="J671" s="33">
        <f t="shared" si="347"/>
        <v>36.299999999999997</v>
      </c>
      <c r="K671" s="33"/>
      <c r="L671" s="26">
        <f t="shared" si="322"/>
        <v>36.299999999999997</v>
      </c>
      <c r="M671" s="33">
        <f t="shared" si="347"/>
        <v>36.299999999999997</v>
      </c>
      <c r="N671" s="33"/>
      <c r="O671" s="26">
        <f t="shared" si="323"/>
        <v>36.299999999999997</v>
      </c>
    </row>
    <row r="672" spans="1:15" ht="24">
      <c r="A672" s="38" t="s">
        <v>98</v>
      </c>
      <c r="B672" s="32" t="s">
        <v>116</v>
      </c>
      <c r="C672" s="32" t="s">
        <v>124</v>
      </c>
      <c r="D672" s="86" t="s">
        <v>427</v>
      </c>
      <c r="E672" s="32" t="s">
        <v>99</v>
      </c>
      <c r="F672" s="32"/>
      <c r="G672" s="33">
        <f>G673</f>
        <v>36.299999999999997</v>
      </c>
      <c r="H672" s="33">
        <f>H673</f>
        <v>0</v>
      </c>
      <c r="I672" s="26">
        <f t="shared" si="337"/>
        <v>0</v>
      </c>
      <c r="J672" s="33">
        <f t="shared" si="347"/>
        <v>36.299999999999997</v>
      </c>
      <c r="K672" s="33"/>
      <c r="L672" s="26">
        <f t="shared" ref="L672:L709" si="348">J672+K672</f>
        <v>36.299999999999997</v>
      </c>
      <c r="M672" s="33">
        <f t="shared" si="347"/>
        <v>36.299999999999997</v>
      </c>
      <c r="N672" s="33"/>
      <c r="O672" s="26">
        <f t="shared" ref="O672:O709" si="349">M672+N672</f>
        <v>36.299999999999997</v>
      </c>
    </row>
    <row r="673" spans="1:15" ht="24">
      <c r="A673" s="38" t="s">
        <v>219</v>
      </c>
      <c r="B673" s="32" t="s">
        <v>116</v>
      </c>
      <c r="C673" s="32" t="s">
        <v>124</v>
      </c>
      <c r="D673" s="86" t="s">
        <v>427</v>
      </c>
      <c r="E673" s="32" t="s">
        <v>220</v>
      </c>
      <c r="F673" s="32"/>
      <c r="G673" s="33">
        <f>G674+G675</f>
        <v>36.299999999999997</v>
      </c>
      <c r="H673" s="33">
        <f>H674+H675</f>
        <v>0</v>
      </c>
      <c r="I673" s="26">
        <f t="shared" si="337"/>
        <v>0</v>
      </c>
      <c r="J673" s="33">
        <f t="shared" ref="J673" si="350">J674+J675</f>
        <v>36.299999999999997</v>
      </c>
      <c r="K673" s="33"/>
      <c r="L673" s="26">
        <f t="shared" si="348"/>
        <v>36.299999999999997</v>
      </c>
      <c r="M673" s="33">
        <f t="shared" ref="M673" si="351">M674+M675</f>
        <v>36.299999999999997</v>
      </c>
      <c r="N673" s="33"/>
      <c r="O673" s="26">
        <f t="shared" si="349"/>
        <v>36.299999999999997</v>
      </c>
    </row>
    <row r="674" spans="1:15" hidden="1">
      <c r="A674" s="87" t="s">
        <v>10</v>
      </c>
      <c r="B674" s="68" t="s">
        <v>116</v>
      </c>
      <c r="C674" s="68" t="s">
        <v>124</v>
      </c>
      <c r="D674" s="88" t="s">
        <v>427</v>
      </c>
      <c r="E674" s="68" t="s">
        <v>220</v>
      </c>
      <c r="F674" s="68" t="s">
        <v>11</v>
      </c>
      <c r="G674" s="69">
        <v>0</v>
      </c>
      <c r="H674" s="69">
        <v>0</v>
      </c>
      <c r="I674" s="26" t="e">
        <f t="shared" si="337"/>
        <v>#DIV/0!</v>
      </c>
      <c r="J674" s="89"/>
      <c r="K674" s="89"/>
      <c r="L674" s="26">
        <f t="shared" si="348"/>
        <v>0</v>
      </c>
      <c r="M674" s="69"/>
      <c r="N674" s="89"/>
      <c r="O674" s="26">
        <f t="shared" si="349"/>
        <v>0</v>
      </c>
    </row>
    <row r="675" spans="1:15">
      <c r="A675" s="87" t="s">
        <v>274</v>
      </c>
      <c r="B675" s="68" t="s">
        <v>116</v>
      </c>
      <c r="C675" s="68" t="s">
        <v>124</v>
      </c>
      <c r="D675" s="88" t="s">
        <v>427</v>
      </c>
      <c r="E675" s="68" t="s">
        <v>220</v>
      </c>
      <c r="F675" s="68" t="s">
        <v>161</v>
      </c>
      <c r="G675" s="69">
        <v>36.299999999999997</v>
      </c>
      <c r="H675" s="69">
        <v>0</v>
      </c>
      <c r="I675" s="26">
        <f t="shared" si="337"/>
        <v>0</v>
      </c>
      <c r="J675" s="89">
        <v>36.299999999999997</v>
      </c>
      <c r="K675" s="89"/>
      <c r="L675" s="26">
        <f t="shared" si="348"/>
        <v>36.299999999999997</v>
      </c>
      <c r="M675" s="69">
        <v>36.299999999999997</v>
      </c>
      <c r="N675" s="89"/>
      <c r="O675" s="26">
        <f t="shared" si="349"/>
        <v>36.299999999999997</v>
      </c>
    </row>
    <row r="676" spans="1:15" ht="216" hidden="1">
      <c r="A676" s="38" t="s">
        <v>125</v>
      </c>
      <c r="B676" s="32" t="s">
        <v>116</v>
      </c>
      <c r="C676" s="32" t="s">
        <v>124</v>
      </c>
      <c r="D676" s="90" t="s">
        <v>428</v>
      </c>
      <c r="E676" s="32"/>
      <c r="F676" s="32"/>
      <c r="G676" s="33">
        <f>G677</f>
        <v>0</v>
      </c>
      <c r="H676" s="33"/>
      <c r="I676" s="26" t="e">
        <f t="shared" si="337"/>
        <v>#DIV/0!</v>
      </c>
      <c r="J676" s="44"/>
      <c r="K676" s="44"/>
      <c r="L676" s="26">
        <f t="shared" si="348"/>
        <v>0</v>
      </c>
      <c r="M676" s="35">
        <f>E676+H676</f>
        <v>0</v>
      </c>
      <c r="N676" s="44"/>
      <c r="O676" s="26">
        <f t="shared" si="349"/>
        <v>0</v>
      </c>
    </row>
    <row r="677" spans="1:15" ht="24" hidden="1">
      <c r="A677" s="38" t="s">
        <v>98</v>
      </c>
      <c r="B677" s="32" t="s">
        <v>116</v>
      </c>
      <c r="C677" s="32" t="s">
        <v>124</v>
      </c>
      <c r="D677" s="90" t="s">
        <v>428</v>
      </c>
      <c r="E677" s="32" t="s">
        <v>99</v>
      </c>
      <c r="F677" s="32"/>
      <c r="G677" s="33">
        <f>G678</f>
        <v>0</v>
      </c>
      <c r="H677" s="33"/>
      <c r="I677" s="26" t="e">
        <f t="shared" si="337"/>
        <v>#DIV/0!</v>
      </c>
      <c r="J677" s="44"/>
      <c r="K677" s="44"/>
      <c r="L677" s="26">
        <f t="shared" si="348"/>
        <v>0</v>
      </c>
      <c r="M677" s="35">
        <f>E677+H677</f>
        <v>300</v>
      </c>
      <c r="N677" s="44"/>
      <c r="O677" s="26">
        <f t="shared" si="349"/>
        <v>300</v>
      </c>
    </row>
    <row r="678" spans="1:15" ht="36" hidden="1">
      <c r="A678" s="38" t="s">
        <v>100</v>
      </c>
      <c r="B678" s="32" t="s">
        <v>116</v>
      </c>
      <c r="C678" s="32" t="s">
        <v>124</v>
      </c>
      <c r="D678" s="90" t="s">
        <v>428</v>
      </c>
      <c r="E678" s="32" t="s">
        <v>101</v>
      </c>
      <c r="F678" s="32"/>
      <c r="G678" s="33">
        <f>G679</f>
        <v>0</v>
      </c>
      <c r="H678" s="33"/>
      <c r="I678" s="26" t="e">
        <f t="shared" si="337"/>
        <v>#DIV/0!</v>
      </c>
      <c r="J678" s="44"/>
      <c r="K678" s="44"/>
      <c r="L678" s="26">
        <f t="shared" si="348"/>
        <v>0</v>
      </c>
      <c r="M678" s="35">
        <f>E678+H678</f>
        <v>320</v>
      </c>
      <c r="N678" s="44"/>
      <c r="O678" s="26">
        <f t="shared" si="349"/>
        <v>320</v>
      </c>
    </row>
    <row r="679" spans="1:15" ht="36" hidden="1">
      <c r="A679" s="38" t="s">
        <v>104</v>
      </c>
      <c r="B679" s="32" t="s">
        <v>116</v>
      </c>
      <c r="C679" s="32" t="s">
        <v>124</v>
      </c>
      <c r="D679" s="90" t="s">
        <v>428</v>
      </c>
      <c r="E679" s="32" t="s">
        <v>102</v>
      </c>
      <c r="F679" s="32"/>
      <c r="G679" s="33">
        <f>G680</f>
        <v>0</v>
      </c>
      <c r="H679" s="33"/>
      <c r="I679" s="26" t="e">
        <f t="shared" si="337"/>
        <v>#DIV/0!</v>
      </c>
      <c r="J679" s="44"/>
      <c r="K679" s="44"/>
      <c r="L679" s="26">
        <f t="shared" si="348"/>
        <v>0</v>
      </c>
      <c r="M679" s="35">
        <f>E679+H679</f>
        <v>321</v>
      </c>
      <c r="N679" s="44"/>
      <c r="O679" s="26">
        <f t="shared" si="349"/>
        <v>321</v>
      </c>
    </row>
    <row r="680" spans="1:15" hidden="1">
      <c r="A680" s="38" t="s">
        <v>10</v>
      </c>
      <c r="B680" s="32" t="s">
        <v>116</v>
      </c>
      <c r="C680" s="32" t="s">
        <v>124</v>
      </c>
      <c r="D680" s="90" t="s">
        <v>428</v>
      </c>
      <c r="E680" s="32" t="s">
        <v>102</v>
      </c>
      <c r="F680" s="32" t="s">
        <v>11</v>
      </c>
      <c r="G680" s="33"/>
      <c r="H680" s="33"/>
      <c r="I680" s="26" t="e">
        <f t="shared" si="337"/>
        <v>#DIV/0!</v>
      </c>
      <c r="J680" s="44"/>
      <c r="K680" s="44"/>
      <c r="L680" s="26">
        <f t="shared" si="348"/>
        <v>0</v>
      </c>
      <c r="M680" s="35">
        <f>E680+H680</f>
        <v>321</v>
      </c>
      <c r="N680" s="44"/>
      <c r="O680" s="26">
        <f t="shared" si="349"/>
        <v>321</v>
      </c>
    </row>
    <row r="681" spans="1:15" ht="24" hidden="1">
      <c r="A681" s="38" t="s">
        <v>219</v>
      </c>
      <c r="B681" s="32" t="s">
        <v>116</v>
      </c>
      <c r="C681" s="32" t="s">
        <v>124</v>
      </c>
      <c r="D681" s="90" t="s">
        <v>428</v>
      </c>
      <c r="E681" s="32" t="s">
        <v>220</v>
      </c>
      <c r="F681" s="32"/>
      <c r="G681" s="33">
        <f>G682</f>
        <v>0</v>
      </c>
      <c r="H681" s="33"/>
      <c r="I681" s="26" t="e">
        <f t="shared" si="337"/>
        <v>#DIV/0!</v>
      </c>
      <c r="J681" s="33">
        <f t="shared" ref="J681:M681" si="352">J682</f>
        <v>0</v>
      </c>
      <c r="K681" s="33"/>
      <c r="L681" s="26">
        <f t="shared" si="348"/>
        <v>0</v>
      </c>
      <c r="M681" s="33">
        <f t="shared" si="352"/>
        <v>0</v>
      </c>
      <c r="N681" s="33"/>
      <c r="O681" s="26">
        <f t="shared" si="349"/>
        <v>0</v>
      </c>
    </row>
    <row r="682" spans="1:15" hidden="1">
      <c r="A682" s="38" t="s">
        <v>10</v>
      </c>
      <c r="B682" s="32" t="s">
        <v>116</v>
      </c>
      <c r="C682" s="32" t="s">
        <v>124</v>
      </c>
      <c r="D682" s="90" t="s">
        <v>428</v>
      </c>
      <c r="E682" s="32" t="s">
        <v>220</v>
      </c>
      <c r="F682" s="32" t="s">
        <v>11</v>
      </c>
      <c r="G682" s="33"/>
      <c r="H682" s="33"/>
      <c r="I682" s="26" t="e">
        <f t="shared" si="337"/>
        <v>#DIV/0!</v>
      </c>
      <c r="J682" s="16"/>
      <c r="K682" s="16"/>
      <c r="L682" s="26">
        <f t="shared" si="348"/>
        <v>0</v>
      </c>
      <c r="M682" s="35"/>
      <c r="N682" s="16"/>
      <c r="O682" s="26">
        <f t="shared" si="349"/>
        <v>0</v>
      </c>
    </row>
    <row r="683" spans="1:15" ht="37.5" customHeight="1">
      <c r="A683" s="38" t="s">
        <v>216</v>
      </c>
      <c r="B683" s="32" t="s">
        <v>116</v>
      </c>
      <c r="C683" s="32" t="s">
        <v>124</v>
      </c>
      <c r="D683" s="91" t="s">
        <v>429</v>
      </c>
      <c r="E683" s="32"/>
      <c r="F683" s="32"/>
      <c r="G683" s="33">
        <f>G684</f>
        <v>2963.3</v>
      </c>
      <c r="H683" s="33">
        <f>H684</f>
        <v>614.19186999999999</v>
      </c>
      <c r="I683" s="26">
        <f t="shared" si="337"/>
        <v>20.726617959707085</v>
      </c>
      <c r="J683" s="33">
        <f t="shared" ref="J683:M683" si="353">J684</f>
        <v>2963.3</v>
      </c>
      <c r="K683" s="33"/>
      <c r="L683" s="26">
        <f t="shared" si="348"/>
        <v>2963.3</v>
      </c>
      <c r="M683" s="33">
        <f t="shared" si="353"/>
        <v>2963.3</v>
      </c>
      <c r="N683" s="33"/>
      <c r="O683" s="26">
        <f t="shared" si="349"/>
        <v>2963.3</v>
      </c>
    </row>
    <row r="684" spans="1:15" ht="24">
      <c r="A684" s="38" t="s">
        <v>98</v>
      </c>
      <c r="B684" s="32" t="s">
        <v>116</v>
      </c>
      <c r="C684" s="32" t="s">
        <v>124</v>
      </c>
      <c r="D684" s="91" t="s">
        <v>429</v>
      </c>
      <c r="E684" s="32" t="s">
        <v>99</v>
      </c>
      <c r="F684" s="32"/>
      <c r="G684" s="33">
        <f>G685+G687</f>
        <v>2963.3</v>
      </c>
      <c r="H684" s="33">
        <f>H685+H687</f>
        <v>614.19186999999999</v>
      </c>
      <c r="I684" s="26">
        <f t="shared" si="337"/>
        <v>20.726617959707085</v>
      </c>
      <c r="J684" s="33">
        <f t="shared" ref="J684" si="354">J685+J687</f>
        <v>2963.3</v>
      </c>
      <c r="K684" s="33"/>
      <c r="L684" s="26">
        <f t="shared" si="348"/>
        <v>2963.3</v>
      </c>
      <c r="M684" s="33">
        <f t="shared" ref="M684" si="355">M685+M687</f>
        <v>2963.3</v>
      </c>
      <c r="N684" s="33"/>
      <c r="O684" s="26">
        <f t="shared" si="349"/>
        <v>2963.3</v>
      </c>
    </row>
    <row r="685" spans="1:15" ht="24">
      <c r="A685" s="38" t="s">
        <v>219</v>
      </c>
      <c r="B685" s="32" t="s">
        <v>116</v>
      </c>
      <c r="C685" s="32" t="s">
        <v>124</v>
      </c>
      <c r="D685" s="91" t="s">
        <v>429</v>
      </c>
      <c r="E685" s="32" t="s">
        <v>220</v>
      </c>
      <c r="F685" s="32"/>
      <c r="G685" s="33">
        <f>G686</f>
        <v>2131.8000000000002</v>
      </c>
      <c r="H685" s="33">
        <f>H686</f>
        <v>456.42723000000001</v>
      </c>
      <c r="I685" s="26">
        <f t="shared" si="337"/>
        <v>21.410415142133406</v>
      </c>
      <c r="J685" s="33">
        <f t="shared" ref="J685:M685" si="356">J686</f>
        <v>2131.8000000000002</v>
      </c>
      <c r="K685" s="33"/>
      <c r="L685" s="26">
        <f t="shared" si="348"/>
        <v>2131.8000000000002</v>
      </c>
      <c r="M685" s="33">
        <f t="shared" si="356"/>
        <v>2131.8000000000002</v>
      </c>
      <c r="N685" s="33"/>
      <c r="O685" s="26">
        <f t="shared" si="349"/>
        <v>2131.8000000000002</v>
      </c>
    </row>
    <row r="686" spans="1:15">
      <c r="A686" s="38" t="s">
        <v>10</v>
      </c>
      <c r="B686" s="32" t="s">
        <v>116</v>
      </c>
      <c r="C686" s="32" t="s">
        <v>124</v>
      </c>
      <c r="D686" s="91" t="s">
        <v>429</v>
      </c>
      <c r="E686" s="32" t="s">
        <v>220</v>
      </c>
      <c r="F686" s="32" t="s">
        <v>11</v>
      </c>
      <c r="G686" s="33">
        <v>2131.8000000000002</v>
      </c>
      <c r="H686" s="114">
        <v>456.42723000000001</v>
      </c>
      <c r="I686" s="26">
        <f t="shared" si="337"/>
        <v>21.410415142133406</v>
      </c>
      <c r="J686" s="33">
        <v>2131.8000000000002</v>
      </c>
      <c r="K686" s="33"/>
      <c r="L686" s="26">
        <f t="shared" si="348"/>
        <v>2131.8000000000002</v>
      </c>
      <c r="M686" s="33">
        <v>2131.8000000000002</v>
      </c>
      <c r="N686" s="33"/>
      <c r="O686" s="26">
        <f t="shared" si="349"/>
        <v>2131.8000000000002</v>
      </c>
    </row>
    <row r="687" spans="1:15" ht="36">
      <c r="A687" s="38" t="s">
        <v>100</v>
      </c>
      <c r="B687" s="32" t="s">
        <v>116</v>
      </c>
      <c r="C687" s="32" t="s">
        <v>124</v>
      </c>
      <c r="D687" s="91" t="s">
        <v>429</v>
      </c>
      <c r="E687" s="32" t="s">
        <v>101</v>
      </c>
      <c r="F687" s="32"/>
      <c r="G687" s="33">
        <f>G688</f>
        <v>831.5</v>
      </c>
      <c r="H687" s="33">
        <f>H688</f>
        <v>157.76464000000001</v>
      </c>
      <c r="I687" s="26">
        <f t="shared" si="337"/>
        <v>18.973498496692727</v>
      </c>
      <c r="J687" s="33">
        <f t="shared" ref="J687:M687" si="357">J688</f>
        <v>831.5</v>
      </c>
      <c r="K687" s="33"/>
      <c r="L687" s="26">
        <f t="shared" si="348"/>
        <v>831.5</v>
      </c>
      <c r="M687" s="33">
        <f t="shared" si="357"/>
        <v>831.5</v>
      </c>
      <c r="N687" s="33"/>
      <c r="O687" s="26">
        <f t="shared" si="349"/>
        <v>831.5</v>
      </c>
    </row>
    <row r="688" spans="1:15">
      <c r="A688" s="38" t="s">
        <v>10</v>
      </c>
      <c r="B688" s="32" t="s">
        <v>116</v>
      </c>
      <c r="C688" s="32" t="s">
        <v>124</v>
      </c>
      <c r="D688" s="91" t="s">
        <v>429</v>
      </c>
      <c r="E688" s="32" t="s">
        <v>101</v>
      </c>
      <c r="F688" s="32" t="s">
        <v>11</v>
      </c>
      <c r="G688" s="33">
        <v>831.5</v>
      </c>
      <c r="H688" s="114">
        <v>157.76464000000001</v>
      </c>
      <c r="I688" s="26">
        <f t="shared" si="337"/>
        <v>18.973498496692727</v>
      </c>
      <c r="J688" s="16">
        <v>831.5</v>
      </c>
      <c r="K688" s="16"/>
      <c r="L688" s="26">
        <f t="shared" si="348"/>
        <v>831.5</v>
      </c>
      <c r="M688" s="35">
        <v>831.5</v>
      </c>
      <c r="N688" s="16"/>
      <c r="O688" s="26">
        <f t="shared" si="349"/>
        <v>831.5</v>
      </c>
    </row>
    <row r="689" spans="1:15" ht="62.25" customHeight="1">
      <c r="A689" s="37" t="s">
        <v>217</v>
      </c>
      <c r="B689" s="32" t="s">
        <v>116</v>
      </c>
      <c r="C689" s="32" t="s">
        <v>124</v>
      </c>
      <c r="D689" s="91" t="s">
        <v>430</v>
      </c>
      <c r="E689" s="40"/>
      <c r="F689" s="40"/>
      <c r="G689" s="33">
        <f t="shared" ref="G689:M691" si="358">G690</f>
        <v>534.4</v>
      </c>
      <c r="H689" s="33">
        <f t="shared" si="358"/>
        <v>148.91533999999999</v>
      </c>
      <c r="I689" s="26">
        <f t="shared" si="337"/>
        <v>27.865894461077843</v>
      </c>
      <c r="J689" s="33">
        <f t="shared" si="358"/>
        <v>534.4</v>
      </c>
      <c r="K689" s="33"/>
      <c r="L689" s="26">
        <f t="shared" si="348"/>
        <v>534.4</v>
      </c>
      <c r="M689" s="33">
        <f t="shared" si="358"/>
        <v>534.4</v>
      </c>
      <c r="N689" s="33"/>
      <c r="O689" s="26">
        <f t="shared" si="349"/>
        <v>534.4</v>
      </c>
    </row>
    <row r="690" spans="1:15" ht="24">
      <c r="A690" s="38" t="s">
        <v>98</v>
      </c>
      <c r="B690" s="32" t="s">
        <v>116</v>
      </c>
      <c r="C690" s="32" t="s">
        <v>124</v>
      </c>
      <c r="D690" s="91" t="s">
        <v>430</v>
      </c>
      <c r="E690" s="32" t="s">
        <v>99</v>
      </c>
      <c r="F690" s="32"/>
      <c r="G690" s="33">
        <f>G691</f>
        <v>534.4</v>
      </c>
      <c r="H690" s="33">
        <f>H691</f>
        <v>148.91533999999999</v>
      </c>
      <c r="I690" s="26">
        <f t="shared" ref="I690:I709" si="359">H690/G690*100</f>
        <v>27.865894461077843</v>
      </c>
      <c r="J690" s="33">
        <f t="shared" si="358"/>
        <v>534.4</v>
      </c>
      <c r="K690" s="33"/>
      <c r="L690" s="26">
        <f t="shared" si="348"/>
        <v>534.4</v>
      </c>
      <c r="M690" s="33">
        <f t="shared" si="358"/>
        <v>534.4</v>
      </c>
      <c r="N690" s="33"/>
      <c r="O690" s="26">
        <f t="shared" si="349"/>
        <v>534.4</v>
      </c>
    </row>
    <row r="691" spans="1:15" ht="36">
      <c r="A691" s="38" t="s">
        <v>103</v>
      </c>
      <c r="B691" s="32" t="s">
        <v>116</v>
      </c>
      <c r="C691" s="32" t="s">
        <v>124</v>
      </c>
      <c r="D691" s="91" t="s">
        <v>430</v>
      </c>
      <c r="E691" s="32" t="s">
        <v>101</v>
      </c>
      <c r="F691" s="32"/>
      <c r="G691" s="33">
        <f>G692</f>
        <v>534.4</v>
      </c>
      <c r="H691" s="33">
        <f>H692</f>
        <v>148.91533999999999</v>
      </c>
      <c r="I691" s="26">
        <f t="shared" si="359"/>
        <v>27.865894461077843</v>
      </c>
      <c r="J691" s="33">
        <f t="shared" si="358"/>
        <v>534.4</v>
      </c>
      <c r="K691" s="33"/>
      <c r="L691" s="26">
        <f t="shared" si="348"/>
        <v>534.4</v>
      </c>
      <c r="M691" s="33">
        <f t="shared" si="358"/>
        <v>534.4</v>
      </c>
      <c r="N691" s="33"/>
      <c r="O691" s="26">
        <f t="shared" si="349"/>
        <v>534.4</v>
      </c>
    </row>
    <row r="692" spans="1:15">
      <c r="A692" s="38" t="s">
        <v>10</v>
      </c>
      <c r="B692" s="32" t="s">
        <v>116</v>
      </c>
      <c r="C692" s="32" t="s">
        <v>124</v>
      </c>
      <c r="D692" s="91" t="s">
        <v>430</v>
      </c>
      <c r="E692" s="32" t="s">
        <v>101</v>
      </c>
      <c r="F692" s="32" t="s">
        <v>11</v>
      </c>
      <c r="G692" s="33">
        <v>534.4</v>
      </c>
      <c r="H692" s="114">
        <v>148.91533999999999</v>
      </c>
      <c r="I692" s="26">
        <f t="shared" si="359"/>
        <v>27.865894461077843</v>
      </c>
      <c r="J692" s="30">
        <v>534.4</v>
      </c>
      <c r="K692" s="30"/>
      <c r="L692" s="26">
        <f t="shared" si="348"/>
        <v>534.4</v>
      </c>
      <c r="M692" s="35">
        <v>534.4</v>
      </c>
      <c r="N692" s="30"/>
      <c r="O692" s="26">
        <f t="shared" si="349"/>
        <v>534.4</v>
      </c>
    </row>
    <row r="693" spans="1:15" ht="60">
      <c r="A693" s="73" t="s">
        <v>218</v>
      </c>
      <c r="B693" s="32" t="s">
        <v>116</v>
      </c>
      <c r="C693" s="32" t="s">
        <v>124</v>
      </c>
      <c r="D693" s="91" t="s">
        <v>431</v>
      </c>
      <c r="E693" s="32"/>
      <c r="F693" s="32"/>
      <c r="G693" s="33">
        <f t="shared" ref="G693:H695" si="360">G694</f>
        <v>1051.2</v>
      </c>
      <c r="H693" s="33">
        <f t="shared" si="360"/>
        <v>0</v>
      </c>
      <c r="I693" s="26">
        <f t="shared" si="359"/>
        <v>0</v>
      </c>
      <c r="J693" s="33">
        <f t="shared" ref="J693:M694" si="361">J694</f>
        <v>2102.4</v>
      </c>
      <c r="K693" s="33"/>
      <c r="L693" s="26">
        <f t="shared" si="348"/>
        <v>2102.4</v>
      </c>
      <c r="M693" s="33">
        <f t="shared" si="361"/>
        <v>2102.4</v>
      </c>
      <c r="N693" s="33"/>
      <c r="O693" s="26">
        <f t="shared" si="349"/>
        <v>2102.4</v>
      </c>
    </row>
    <row r="694" spans="1:15" ht="39" customHeight="1">
      <c r="A694" s="38" t="s">
        <v>126</v>
      </c>
      <c r="B694" s="32" t="s">
        <v>116</v>
      </c>
      <c r="C694" s="32" t="s">
        <v>124</v>
      </c>
      <c r="D694" s="91" t="s">
        <v>431</v>
      </c>
      <c r="E694" s="32" t="s">
        <v>83</v>
      </c>
      <c r="F694" s="32"/>
      <c r="G694" s="33">
        <f t="shared" si="360"/>
        <v>1051.2</v>
      </c>
      <c r="H694" s="33">
        <f t="shared" si="360"/>
        <v>0</v>
      </c>
      <c r="I694" s="26">
        <f t="shared" si="359"/>
        <v>0</v>
      </c>
      <c r="J694" s="33">
        <f t="shared" si="361"/>
        <v>2102.4</v>
      </c>
      <c r="K694" s="33"/>
      <c r="L694" s="26">
        <f t="shared" si="348"/>
        <v>2102.4</v>
      </c>
      <c r="M694" s="33">
        <f t="shared" si="361"/>
        <v>2102.4</v>
      </c>
      <c r="N694" s="33"/>
      <c r="O694" s="26">
        <f t="shared" si="349"/>
        <v>2102.4</v>
      </c>
    </row>
    <row r="695" spans="1:15">
      <c r="A695" s="38" t="s">
        <v>127</v>
      </c>
      <c r="B695" s="32" t="s">
        <v>116</v>
      </c>
      <c r="C695" s="32" t="s">
        <v>124</v>
      </c>
      <c r="D695" s="91" t="s">
        <v>431</v>
      </c>
      <c r="E695" s="32" t="s">
        <v>128</v>
      </c>
      <c r="F695" s="32"/>
      <c r="G695" s="33">
        <f t="shared" si="360"/>
        <v>1051.2</v>
      </c>
      <c r="H695" s="33">
        <f t="shared" si="360"/>
        <v>0</v>
      </c>
      <c r="I695" s="26">
        <f t="shared" si="359"/>
        <v>0</v>
      </c>
      <c r="J695" s="33">
        <v>2102.4</v>
      </c>
      <c r="K695" s="33"/>
      <c r="L695" s="26">
        <f t="shared" si="348"/>
        <v>2102.4</v>
      </c>
      <c r="M695" s="33">
        <v>2102.4</v>
      </c>
      <c r="N695" s="33"/>
      <c r="O695" s="26">
        <f t="shared" si="349"/>
        <v>2102.4</v>
      </c>
    </row>
    <row r="696" spans="1:15">
      <c r="A696" s="92" t="s">
        <v>10</v>
      </c>
      <c r="B696" s="32" t="s">
        <v>116</v>
      </c>
      <c r="C696" s="32" t="s">
        <v>124</v>
      </c>
      <c r="D696" s="91" t="s">
        <v>431</v>
      </c>
      <c r="E696" s="32" t="s">
        <v>128</v>
      </c>
      <c r="F696" s="32" t="s">
        <v>11</v>
      </c>
      <c r="G696" s="33">
        <v>1051.2</v>
      </c>
      <c r="H696" s="33">
        <v>0</v>
      </c>
      <c r="I696" s="26">
        <f t="shared" si="359"/>
        <v>0</v>
      </c>
      <c r="J696" s="16">
        <v>2102.4</v>
      </c>
      <c r="K696" s="16"/>
      <c r="L696" s="26">
        <f t="shared" si="348"/>
        <v>2102.4</v>
      </c>
      <c r="M696" s="35">
        <v>2102.4</v>
      </c>
      <c r="N696" s="16"/>
      <c r="O696" s="26">
        <f t="shared" si="349"/>
        <v>2102.4</v>
      </c>
    </row>
    <row r="697" spans="1:15" hidden="1">
      <c r="A697" s="92" t="s">
        <v>274</v>
      </c>
      <c r="B697" s="32" t="s">
        <v>116</v>
      </c>
      <c r="C697" s="32" t="s">
        <v>124</v>
      </c>
      <c r="D697" s="91" t="s">
        <v>431</v>
      </c>
      <c r="E697" s="32" t="s">
        <v>128</v>
      </c>
      <c r="F697" s="32" t="s">
        <v>161</v>
      </c>
      <c r="G697" s="33"/>
      <c r="H697" s="33"/>
      <c r="I697" s="26" t="e">
        <f t="shared" si="359"/>
        <v>#DIV/0!</v>
      </c>
      <c r="J697" s="16"/>
      <c r="K697" s="16"/>
      <c r="L697" s="26">
        <f t="shared" si="348"/>
        <v>0</v>
      </c>
      <c r="M697" s="35"/>
      <c r="N697" s="16"/>
      <c r="O697" s="26">
        <f t="shared" si="349"/>
        <v>0</v>
      </c>
    </row>
    <row r="698" spans="1:15" ht="24">
      <c r="A698" s="93" t="s">
        <v>129</v>
      </c>
      <c r="B698" s="28" t="s">
        <v>116</v>
      </c>
      <c r="C698" s="28" t="s">
        <v>130</v>
      </c>
      <c r="D698" s="94" t="s">
        <v>165</v>
      </c>
      <c r="E698" s="28"/>
      <c r="F698" s="28"/>
      <c r="G698" s="29">
        <f>G699</f>
        <v>736.8</v>
      </c>
      <c r="H698" s="29">
        <f>H699</f>
        <v>114.18471</v>
      </c>
      <c r="I698" s="26">
        <f t="shared" si="359"/>
        <v>15.497381921824104</v>
      </c>
      <c r="J698" s="29">
        <f t="shared" ref="J698:M698" si="362">J699</f>
        <v>736.8</v>
      </c>
      <c r="K698" s="29"/>
      <c r="L698" s="26">
        <f t="shared" si="348"/>
        <v>736.8</v>
      </c>
      <c r="M698" s="29">
        <f t="shared" si="362"/>
        <v>736.8</v>
      </c>
      <c r="N698" s="29"/>
      <c r="O698" s="26">
        <f t="shared" si="349"/>
        <v>736.8</v>
      </c>
    </row>
    <row r="699" spans="1:15" ht="39" customHeight="1">
      <c r="A699" s="142" t="s">
        <v>131</v>
      </c>
      <c r="B699" s="28" t="s">
        <v>116</v>
      </c>
      <c r="C699" s="28" t="s">
        <v>130</v>
      </c>
      <c r="D699" s="94" t="s">
        <v>432</v>
      </c>
      <c r="E699" s="28"/>
      <c r="F699" s="28"/>
      <c r="G699" s="29">
        <f>G700+G703</f>
        <v>736.8</v>
      </c>
      <c r="H699" s="29">
        <f>H700+H703</f>
        <v>114.18471</v>
      </c>
      <c r="I699" s="26">
        <f t="shared" si="359"/>
        <v>15.497381921824104</v>
      </c>
      <c r="J699" s="33">
        <f t="shared" ref="J699" si="363">J700+J703</f>
        <v>736.8</v>
      </c>
      <c r="K699" s="33"/>
      <c r="L699" s="26">
        <f t="shared" si="348"/>
        <v>736.8</v>
      </c>
      <c r="M699" s="33">
        <f t="shared" ref="M699" si="364">M700+M703</f>
        <v>736.8</v>
      </c>
      <c r="N699" s="33"/>
      <c r="O699" s="26">
        <f t="shared" si="349"/>
        <v>736.8</v>
      </c>
    </row>
    <row r="700" spans="1:15" ht="74.25" customHeight="1">
      <c r="A700" s="31" t="s">
        <v>17</v>
      </c>
      <c r="B700" s="32" t="s">
        <v>116</v>
      </c>
      <c r="C700" s="32" t="s">
        <v>130</v>
      </c>
      <c r="D700" s="91" t="s">
        <v>432</v>
      </c>
      <c r="E700" s="32" t="s">
        <v>18</v>
      </c>
      <c r="F700" s="32"/>
      <c r="G700" s="33">
        <f>G701</f>
        <v>646.29999999999995</v>
      </c>
      <c r="H700" s="33">
        <f>H701</f>
        <v>106.70206</v>
      </c>
      <c r="I700" s="26">
        <f t="shared" si="359"/>
        <v>16.509679715302493</v>
      </c>
      <c r="J700" s="33">
        <f t="shared" ref="J700:M701" si="365">J701</f>
        <v>646.29999999999995</v>
      </c>
      <c r="K700" s="33"/>
      <c r="L700" s="26">
        <f t="shared" si="348"/>
        <v>646.29999999999995</v>
      </c>
      <c r="M700" s="33">
        <f t="shared" si="365"/>
        <v>646.29999999999995</v>
      </c>
      <c r="N700" s="33"/>
      <c r="O700" s="26">
        <f t="shared" si="349"/>
        <v>646.29999999999995</v>
      </c>
    </row>
    <row r="701" spans="1:15" ht="36">
      <c r="A701" s="31" t="s">
        <v>19</v>
      </c>
      <c r="B701" s="32" t="s">
        <v>116</v>
      </c>
      <c r="C701" s="32" t="s">
        <v>130</v>
      </c>
      <c r="D701" s="91" t="s">
        <v>432</v>
      </c>
      <c r="E701" s="32" t="s">
        <v>20</v>
      </c>
      <c r="F701" s="32"/>
      <c r="G701" s="33">
        <f>G702</f>
        <v>646.29999999999995</v>
      </c>
      <c r="H701" s="33">
        <f>H702</f>
        <v>106.70206</v>
      </c>
      <c r="I701" s="26">
        <f t="shared" si="359"/>
        <v>16.509679715302493</v>
      </c>
      <c r="J701" s="33">
        <f t="shared" si="365"/>
        <v>646.29999999999995</v>
      </c>
      <c r="K701" s="33"/>
      <c r="L701" s="26">
        <f t="shared" si="348"/>
        <v>646.29999999999995</v>
      </c>
      <c r="M701" s="33">
        <f t="shared" si="365"/>
        <v>646.29999999999995</v>
      </c>
      <c r="N701" s="33"/>
      <c r="O701" s="26">
        <f t="shared" si="349"/>
        <v>646.29999999999995</v>
      </c>
    </row>
    <row r="702" spans="1:15">
      <c r="A702" s="31" t="s">
        <v>50</v>
      </c>
      <c r="B702" s="32" t="s">
        <v>116</v>
      </c>
      <c r="C702" s="32" t="s">
        <v>130</v>
      </c>
      <c r="D702" s="91" t="s">
        <v>432</v>
      </c>
      <c r="E702" s="32" t="s">
        <v>20</v>
      </c>
      <c r="F702" s="32" t="s">
        <v>11</v>
      </c>
      <c r="G702" s="33">
        <v>646.29999999999995</v>
      </c>
      <c r="H702" s="114">
        <v>106.70206</v>
      </c>
      <c r="I702" s="26">
        <f t="shared" si="359"/>
        <v>16.509679715302493</v>
      </c>
      <c r="J702" s="30">
        <v>646.29999999999995</v>
      </c>
      <c r="K702" s="30"/>
      <c r="L702" s="26">
        <f t="shared" si="348"/>
        <v>646.29999999999995</v>
      </c>
      <c r="M702" s="35">
        <v>646.29999999999995</v>
      </c>
      <c r="N702" s="30"/>
      <c r="O702" s="26">
        <f t="shared" si="349"/>
        <v>646.29999999999995</v>
      </c>
    </row>
    <row r="703" spans="1:15" ht="26.25" customHeight="1">
      <c r="A703" s="31" t="s">
        <v>34</v>
      </c>
      <c r="B703" s="32" t="s">
        <v>116</v>
      </c>
      <c r="C703" s="32" t="s">
        <v>130</v>
      </c>
      <c r="D703" s="91" t="s">
        <v>432</v>
      </c>
      <c r="E703" s="32" t="s">
        <v>25</v>
      </c>
      <c r="F703" s="32"/>
      <c r="G703" s="33">
        <f>G704</f>
        <v>90.5</v>
      </c>
      <c r="H703" s="33">
        <f>H704</f>
        <v>7.4826499999999996</v>
      </c>
      <c r="I703" s="26">
        <f t="shared" si="359"/>
        <v>8.268121546961325</v>
      </c>
      <c r="J703" s="33">
        <f t="shared" ref="J703:M704" si="366">J704</f>
        <v>90.5</v>
      </c>
      <c r="K703" s="33"/>
      <c r="L703" s="26">
        <f t="shared" si="348"/>
        <v>90.5</v>
      </c>
      <c r="M703" s="33">
        <f t="shared" si="366"/>
        <v>90.5</v>
      </c>
      <c r="N703" s="33"/>
      <c r="O703" s="26">
        <f t="shared" si="349"/>
        <v>90.5</v>
      </c>
    </row>
    <row r="704" spans="1:15" ht="36">
      <c r="A704" s="31" t="s">
        <v>26</v>
      </c>
      <c r="B704" s="32" t="s">
        <v>116</v>
      </c>
      <c r="C704" s="32" t="s">
        <v>130</v>
      </c>
      <c r="D704" s="91" t="s">
        <v>432</v>
      </c>
      <c r="E704" s="32" t="s">
        <v>27</v>
      </c>
      <c r="F704" s="32"/>
      <c r="G704" s="33">
        <f>G705</f>
        <v>90.5</v>
      </c>
      <c r="H704" s="33">
        <f>H705</f>
        <v>7.4826499999999996</v>
      </c>
      <c r="I704" s="26">
        <f t="shared" si="359"/>
        <v>8.268121546961325</v>
      </c>
      <c r="J704" s="33">
        <f t="shared" si="366"/>
        <v>90.5</v>
      </c>
      <c r="K704" s="33"/>
      <c r="L704" s="26">
        <f t="shared" si="348"/>
        <v>90.5</v>
      </c>
      <c r="M704" s="33">
        <f t="shared" si="366"/>
        <v>90.5</v>
      </c>
      <c r="N704" s="33"/>
      <c r="O704" s="26">
        <f t="shared" si="349"/>
        <v>90.5</v>
      </c>
    </row>
    <row r="705" spans="1:15">
      <c r="A705" s="31" t="s">
        <v>50</v>
      </c>
      <c r="B705" s="32" t="s">
        <v>116</v>
      </c>
      <c r="C705" s="32" t="s">
        <v>130</v>
      </c>
      <c r="D705" s="91" t="s">
        <v>432</v>
      </c>
      <c r="E705" s="32" t="s">
        <v>27</v>
      </c>
      <c r="F705" s="32" t="s">
        <v>11</v>
      </c>
      <c r="G705" s="33">
        <v>90.5</v>
      </c>
      <c r="H705" s="114">
        <v>7.4826499999999996</v>
      </c>
      <c r="I705" s="26">
        <f t="shared" si="359"/>
        <v>8.268121546961325</v>
      </c>
      <c r="J705" s="30">
        <v>90.5</v>
      </c>
      <c r="K705" s="30"/>
      <c r="L705" s="26">
        <f t="shared" si="348"/>
        <v>90.5</v>
      </c>
      <c r="M705" s="35">
        <v>90.5</v>
      </c>
      <c r="N705" s="30"/>
      <c r="O705" s="26">
        <f t="shared" si="349"/>
        <v>90.5</v>
      </c>
    </row>
    <row r="706" spans="1:15" ht="11.25" customHeight="1">
      <c r="A706" s="48" t="s">
        <v>132</v>
      </c>
      <c r="B706" s="28" t="s">
        <v>133</v>
      </c>
      <c r="C706" s="28"/>
      <c r="D706" s="28"/>
      <c r="E706" s="28"/>
      <c r="F706" s="28"/>
      <c r="G706" s="29">
        <f>G707+G708</f>
        <v>6031.6</v>
      </c>
      <c r="H706" s="146">
        <f t="shared" ref="H706:O706" si="367">H707+H708</f>
        <v>33.08</v>
      </c>
      <c r="I706" s="26">
        <f t="shared" si="359"/>
        <v>0.54844485708601365</v>
      </c>
      <c r="J706" s="29" t="e">
        <f t="shared" si="367"/>
        <v>#REF!</v>
      </c>
      <c r="K706" s="29" t="e">
        <f t="shared" si="367"/>
        <v>#REF!</v>
      </c>
      <c r="L706" s="29" t="e">
        <f t="shared" si="367"/>
        <v>#REF!</v>
      </c>
      <c r="M706" s="29" t="e">
        <f t="shared" si="367"/>
        <v>#REF!</v>
      </c>
      <c r="N706" s="29" t="e">
        <f t="shared" si="367"/>
        <v>#REF!</v>
      </c>
      <c r="O706" s="29" t="e">
        <f t="shared" si="367"/>
        <v>#REF!</v>
      </c>
    </row>
    <row r="707" spans="1:15">
      <c r="A707" s="27" t="s">
        <v>105</v>
      </c>
      <c r="B707" s="28" t="s">
        <v>133</v>
      </c>
      <c r="C707" s="28"/>
      <c r="D707" s="28"/>
      <c r="E707" s="28"/>
      <c r="F707" s="28" t="s">
        <v>9</v>
      </c>
      <c r="G707" s="29">
        <f>G715+G726</f>
        <v>100</v>
      </c>
      <c r="H707" s="29">
        <f>H715+H726</f>
        <v>33.08</v>
      </c>
      <c r="I707" s="26">
        <f t="shared" si="359"/>
        <v>33.08</v>
      </c>
      <c r="J707" s="29">
        <f t="shared" ref="J707:O707" si="368">J715+J726</f>
        <v>100</v>
      </c>
      <c r="K707" s="29">
        <f t="shared" si="368"/>
        <v>0</v>
      </c>
      <c r="L707" s="29">
        <f t="shared" si="368"/>
        <v>100</v>
      </c>
      <c r="M707" s="29">
        <f t="shared" si="368"/>
        <v>100</v>
      </c>
      <c r="N707" s="29">
        <f t="shared" si="368"/>
        <v>0</v>
      </c>
      <c r="O707" s="29">
        <f t="shared" si="368"/>
        <v>100</v>
      </c>
    </row>
    <row r="708" spans="1:15">
      <c r="A708" s="27" t="s">
        <v>10</v>
      </c>
      <c r="B708" s="28" t="s">
        <v>133</v>
      </c>
      <c r="C708" s="28"/>
      <c r="D708" s="28"/>
      <c r="E708" s="28"/>
      <c r="F708" s="28" t="s">
        <v>11</v>
      </c>
      <c r="G708" s="29">
        <f>G730</f>
        <v>5931.6</v>
      </c>
      <c r="H708" s="29">
        <f>H730</f>
        <v>0</v>
      </c>
      <c r="I708" s="26">
        <f t="shared" si="359"/>
        <v>0</v>
      </c>
      <c r="J708" s="29" t="e">
        <f>#REF!+J730</f>
        <v>#REF!</v>
      </c>
      <c r="K708" s="29" t="e">
        <f>#REF!+K730</f>
        <v>#REF!</v>
      </c>
      <c r="L708" s="29" t="e">
        <f>#REF!+L730</f>
        <v>#REF!</v>
      </c>
      <c r="M708" s="29" t="e">
        <f>#REF!+M730</f>
        <v>#REF!</v>
      </c>
      <c r="N708" s="29" t="e">
        <f>#REF!+N730</f>
        <v>#REF!</v>
      </c>
      <c r="O708" s="29" t="e">
        <f>#REF!+O730</f>
        <v>#REF!</v>
      </c>
    </row>
    <row r="709" spans="1:15">
      <c r="A709" s="48" t="s">
        <v>134</v>
      </c>
      <c r="B709" s="28" t="s">
        <v>133</v>
      </c>
      <c r="C709" s="28" t="s">
        <v>135</v>
      </c>
      <c r="D709" s="28"/>
      <c r="E709" s="28"/>
      <c r="F709" s="28"/>
      <c r="G709" s="29">
        <f>G710</f>
        <v>100</v>
      </c>
      <c r="H709" s="29">
        <f>H710</f>
        <v>33.08</v>
      </c>
      <c r="I709" s="26">
        <f t="shared" si="359"/>
        <v>33.08</v>
      </c>
      <c r="J709" s="29">
        <f t="shared" ref="J709" si="369">J710</f>
        <v>100</v>
      </c>
      <c r="K709" s="29"/>
      <c r="L709" s="26">
        <f t="shared" si="348"/>
        <v>100</v>
      </c>
      <c r="M709" s="29">
        <f t="shared" ref="M709" si="370">M710</f>
        <v>100</v>
      </c>
      <c r="N709" s="29"/>
      <c r="O709" s="26">
        <f t="shared" si="349"/>
        <v>100</v>
      </c>
    </row>
    <row r="710" spans="1:15" ht="39" customHeight="1">
      <c r="A710" s="77" t="s">
        <v>286</v>
      </c>
      <c r="B710" s="32" t="s">
        <v>133</v>
      </c>
      <c r="C710" s="32" t="s">
        <v>135</v>
      </c>
      <c r="D710" s="91" t="s">
        <v>420</v>
      </c>
      <c r="E710" s="32"/>
      <c r="F710" s="32"/>
      <c r="G710" s="33">
        <f t="shared" ref="G710:H712" si="371">G711</f>
        <v>100</v>
      </c>
      <c r="H710" s="33">
        <f t="shared" si="371"/>
        <v>33.08</v>
      </c>
      <c r="I710" s="26">
        <f t="shared" ref="I710:I755" si="372">H710/G710*100</f>
        <v>33.08</v>
      </c>
      <c r="J710" s="33">
        <f t="shared" ref="J710:M712" si="373">J711</f>
        <v>100</v>
      </c>
      <c r="K710" s="33"/>
      <c r="L710" s="26">
        <f t="shared" ref="L710:L734" si="374">J710+K710</f>
        <v>100</v>
      </c>
      <c r="M710" s="33">
        <f t="shared" si="373"/>
        <v>100</v>
      </c>
      <c r="N710" s="33"/>
      <c r="O710" s="26">
        <f t="shared" ref="O710:O734" si="375">M710+N710</f>
        <v>100</v>
      </c>
    </row>
    <row r="711" spans="1:15" ht="48">
      <c r="A711" s="77" t="s">
        <v>287</v>
      </c>
      <c r="B711" s="32" t="s">
        <v>133</v>
      </c>
      <c r="C711" s="32" t="s">
        <v>135</v>
      </c>
      <c r="D711" s="91" t="s">
        <v>433</v>
      </c>
      <c r="E711" s="32"/>
      <c r="F711" s="32"/>
      <c r="G711" s="33">
        <f t="shared" si="371"/>
        <v>100</v>
      </c>
      <c r="H711" s="33">
        <f t="shared" si="371"/>
        <v>33.08</v>
      </c>
      <c r="I711" s="26">
        <f t="shared" si="372"/>
        <v>33.08</v>
      </c>
      <c r="J711" s="33">
        <f t="shared" si="373"/>
        <v>100</v>
      </c>
      <c r="K711" s="33"/>
      <c r="L711" s="26">
        <f t="shared" si="374"/>
        <v>100</v>
      </c>
      <c r="M711" s="33">
        <f t="shared" si="373"/>
        <v>100</v>
      </c>
      <c r="N711" s="33"/>
      <c r="O711" s="26">
        <f t="shared" si="375"/>
        <v>100</v>
      </c>
    </row>
    <row r="712" spans="1:15">
      <c r="A712" s="77" t="s">
        <v>261</v>
      </c>
      <c r="B712" s="32" t="s">
        <v>133</v>
      </c>
      <c r="C712" s="32" t="s">
        <v>135</v>
      </c>
      <c r="D712" s="91" t="s">
        <v>433</v>
      </c>
      <c r="E712" s="32"/>
      <c r="F712" s="32"/>
      <c r="G712" s="33">
        <f t="shared" si="371"/>
        <v>100</v>
      </c>
      <c r="H712" s="33">
        <f t="shared" si="371"/>
        <v>33.08</v>
      </c>
      <c r="I712" s="26">
        <f t="shared" si="372"/>
        <v>33.08</v>
      </c>
      <c r="J712" s="33">
        <f t="shared" si="373"/>
        <v>100</v>
      </c>
      <c r="K712" s="33"/>
      <c r="L712" s="26">
        <f t="shared" si="374"/>
        <v>100</v>
      </c>
      <c r="M712" s="33">
        <f t="shared" si="373"/>
        <v>100</v>
      </c>
      <c r="N712" s="33"/>
      <c r="O712" s="26">
        <f t="shared" si="375"/>
        <v>100</v>
      </c>
    </row>
    <row r="713" spans="1:15" ht="28.5" customHeight="1">
      <c r="A713" s="31" t="s">
        <v>34</v>
      </c>
      <c r="B713" s="32" t="s">
        <v>133</v>
      </c>
      <c r="C713" s="32" t="s">
        <v>135</v>
      </c>
      <c r="D713" s="91" t="s">
        <v>433</v>
      </c>
      <c r="E713" s="32" t="s">
        <v>25</v>
      </c>
      <c r="F713" s="32"/>
      <c r="G713" s="33">
        <f t="shared" ref="G713:M714" si="376">G714</f>
        <v>100</v>
      </c>
      <c r="H713" s="33">
        <f t="shared" si="376"/>
        <v>33.08</v>
      </c>
      <c r="I713" s="26">
        <f t="shared" si="372"/>
        <v>33.08</v>
      </c>
      <c r="J713" s="33">
        <f t="shared" si="376"/>
        <v>100</v>
      </c>
      <c r="K713" s="33"/>
      <c r="L713" s="26">
        <f t="shared" si="374"/>
        <v>100</v>
      </c>
      <c r="M713" s="33">
        <f t="shared" si="376"/>
        <v>100</v>
      </c>
      <c r="N713" s="33"/>
      <c r="O713" s="26">
        <f t="shared" si="375"/>
        <v>100</v>
      </c>
    </row>
    <row r="714" spans="1:15" ht="36">
      <c r="A714" s="31" t="s">
        <v>26</v>
      </c>
      <c r="B714" s="32" t="s">
        <v>133</v>
      </c>
      <c r="C714" s="32" t="s">
        <v>135</v>
      </c>
      <c r="D714" s="91" t="s">
        <v>433</v>
      </c>
      <c r="E714" s="32" t="s">
        <v>27</v>
      </c>
      <c r="F714" s="32"/>
      <c r="G714" s="33">
        <f t="shared" si="376"/>
        <v>100</v>
      </c>
      <c r="H714" s="33">
        <f t="shared" si="376"/>
        <v>33.08</v>
      </c>
      <c r="I714" s="26">
        <f t="shared" si="372"/>
        <v>33.08</v>
      </c>
      <c r="J714" s="33">
        <f t="shared" si="376"/>
        <v>100</v>
      </c>
      <c r="K714" s="33"/>
      <c r="L714" s="26">
        <f t="shared" si="374"/>
        <v>100</v>
      </c>
      <c r="M714" s="33">
        <f t="shared" si="376"/>
        <v>100</v>
      </c>
      <c r="N714" s="33"/>
      <c r="O714" s="26">
        <f t="shared" si="375"/>
        <v>100</v>
      </c>
    </row>
    <row r="715" spans="1:15">
      <c r="A715" s="31" t="s">
        <v>8</v>
      </c>
      <c r="B715" s="32" t="s">
        <v>133</v>
      </c>
      <c r="C715" s="32" t="s">
        <v>135</v>
      </c>
      <c r="D715" s="91" t="s">
        <v>433</v>
      </c>
      <c r="E715" s="32" t="s">
        <v>27</v>
      </c>
      <c r="F715" s="32" t="s">
        <v>9</v>
      </c>
      <c r="G715" s="33">
        <v>100</v>
      </c>
      <c r="H715" s="114">
        <v>33.08</v>
      </c>
      <c r="I715" s="26">
        <f t="shared" si="372"/>
        <v>33.08</v>
      </c>
      <c r="J715" s="16">
        <v>100</v>
      </c>
      <c r="K715" s="16"/>
      <c r="L715" s="26">
        <f t="shared" si="374"/>
        <v>100</v>
      </c>
      <c r="M715" s="35">
        <v>100</v>
      </c>
      <c r="N715" s="16"/>
      <c r="O715" s="26">
        <f t="shared" si="375"/>
        <v>100</v>
      </c>
    </row>
    <row r="716" spans="1:15" ht="72" hidden="1">
      <c r="A716" s="31" t="s">
        <v>23</v>
      </c>
      <c r="B716" s="32" t="s">
        <v>133</v>
      </c>
      <c r="C716" s="32" t="s">
        <v>135</v>
      </c>
      <c r="D716" s="91" t="s">
        <v>260</v>
      </c>
      <c r="E716" s="32" t="s">
        <v>18</v>
      </c>
      <c r="F716" s="32"/>
      <c r="G716" s="33">
        <f>G717</f>
        <v>0</v>
      </c>
      <c r="H716" s="33"/>
      <c r="I716" s="26" t="e">
        <f t="shared" si="372"/>
        <v>#DIV/0!</v>
      </c>
      <c r="J716" s="33">
        <f>J717</f>
        <v>0</v>
      </c>
      <c r="K716" s="33"/>
      <c r="L716" s="26">
        <f t="shared" si="374"/>
        <v>0</v>
      </c>
      <c r="M716" s="35"/>
      <c r="N716" s="33"/>
      <c r="O716" s="26">
        <f t="shared" si="375"/>
        <v>0</v>
      </c>
    </row>
    <row r="717" spans="1:15" ht="24" hidden="1">
      <c r="A717" s="31" t="s">
        <v>223</v>
      </c>
      <c r="B717" s="32" t="s">
        <v>133</v>
      </c>
      <c r="C717" s="32" t="s">
        <v>135</v>
      </c>
      <c r="D717" s="91" t="s">
        <v>260</v>
      </c>
      <c r="E717" s="32" t="s">
        <v>224</v>
      </c>
      <c r="F717" s="32"/>
      <c r="G717" s="33">
        <f>G718</f>
        <v>0</v>
      </c>
      <c r="H717" s="33"/>
      <c r="I717" s="26" t="e">
        <f t="shared" si="372"/>
        <v>#DIV/0!</v>
      </c>
      <c r="J717" s="33">
        <f>J718</f>
        <v>0</v>
      </c>
      <c r="K717" s="33"/>
      <c r="L717" s="26">
        <f t="shared" si="374"/>
        <v>0</v>
      </c>
      <c r="M717" s="35"/>
      <c r="N717" s="33"/>
      <c r="O717" s="26">
        <f t="shared" si="375"/>
        <v>0</v>
      </c>
    </row>
    <row r="718" spans="1:15" hidden="1">
      <c r="A718" s="31" t="s">
        <v>8</v>
      </c>
      <c r="B718" s="32" t="s">
        <v>133</v>
      </c>
      <c r="C718" s="32" t="s">
        <v>135</v>
      </c>
      <c r="D718" s="91" t="s">
        <v>260</v>
      </c>
      <c r="E718" s="32" t="s">
        <v>224</v>
      </c>
      <c r="F718" s="32" t="s">
        <v>9</v>
      </c>
      <c r="G718" s="33"/>
      <c r="H718" s="33"/>
      <c r="I718" s="26" t="e">
        <f t="shared" si="372"/>
        <v>#DIV/0!</v>
      </c>
      <c r="J718" s="16"/>
      <c r="K718" s="16"/>
      <c r="L718" s="26">
        <f t="shared" si="374"/>
        <v>0</v>
      </c>
      <c r="M718" s="35"/>
      <c r="N718" s="16"/>
      <c r="O718" s="26">
        <f t="shared" si="375"/>
        <v>0</v>
      </c>
    </row>
    <row r="719" spans="1:15">
      <c r="A719" s="27" t="s">
        <v>270</v>
      </c>
      <c r="B719" s="28" t="s">
        <v>133</v>
      </c>
      <c r="C719" s="28" t="s">
        <v>271</v>
      </c>
      <c r="D719" s="94"/>
      <c r="E719" s="32"/>
      <c r="F719" s="32"/>
      <c r="G719" s="33">
        <f>G727+G720</f>
        <v>5931.6</v>
      </c>
      <c r="H719" s="33">
        <f>H727+H720</f>
        <v>0</v>
      </c>
      <c r="I719" s="26">
        <f t="shared" si="372"/>
        <v>0</v>
      </c>
      <c r="J719" s="33" t="e">
        <f>#REF!+J727+J720</f>
        <v>#REF!</v>
      </c>
      <c r="K719" s="33"/>
      <c r="L719" s="26" t="e">
        <f t="shared" si="374"/>
        <v>#REF!</v>
      </c>
      <c r="M719" s="33" t="e">
        <f>#REF!+M727+M720</f>
        <v>#REF!</v>
      </c>
      <c r="N719" s="33"/>
      <c r="O719" s="26" t="e">
        <f t="shared" si="375"/>
        <v>#REF!</v>
      </c>
    </row>
    <row r="720" spans="1:15" ht="38.25" hidden="1">
      <c r="A720" s="105" t="s">
        <v>362</v>
      </c>
      <c r="B720" s="32" t="s">
        <v>133</v>
      </c>
      <c r="C720" s="32" t="s">
        <v>271</v>
      </c>
      <c r="D720" s="7" t="s">
        <v>365</v>
      </c>
      <c r="E720" s="32"/>
      <c r="F720" s="32"/>
      <c r="G720" s="33">
        <f t="shared" ref="G720:M725" si="377">G721</f>
        <v>0</v>
      </c>
      <c r="H720" s="33">
        <f t="shared" si="377"/>
        <v>0</v>
      </c>
      <c r="I720" s="26" t="e">
        <f t="shared" si="372"/>
        <v>#DIV/0!</v>
      </c>
      <c r="J720" s="33">
        <f t="shared" si="377"/>
        <v>0</v>
      </c>
      <c r="K720" s="33"/>
      <c r="L720" s="26">
        <f t="shared" si="374"/>
        <v>0</v>
      </c>
      <c r="M720" s="33">
        <f t="shared" si="377"/>
        <v>0</v>
      </c>
      <c r="N720" s="33"/>
      <c r="O720" s="26">
        <f t="shared" si="375"/>
        <v>0</v>
      </c>
    </row>
    <row r="721" spans="1:15" ht="38.25" hidden="1">
      <c r="A721" s="105" t="s">
        <v>363</v>
      </c>
      <c r="B721" s="32" t="s">
        <v>133</v>
      </c>
      <c r="C721" s="32" t="s">
        <v>271</v>
      </c>
      <c r="D721" s="7" t="s">
        <v>367</v>
      </c>
      <c r="E721" s="32"/>
      <c r="F721" s="32"/>
      <c r="G721" s="33">
        <f t="shared" si="377"/>
        <v>0</v>
      </c>
      <c r="H721" s="33">
        <f t="shared" si="377"/>
        <v>0</v>
      </c>
      <c r="I721" s="26" t="e">
        <f t="shared" si="372"/>
        <v>#DIV/0!</v>
      </c>
      <c r="J721" s="33">
        <f t="shared" si="377"/>
        <v>0</v>
      </c>
      <c r="K721" s="33"/>
      <c r="L721" s="26">
        <f t="shared" si="374"/>
        <v>0</v>
      </c>
      <c r="M721" s="33">
        <f t="shared" si="377"/>
        <v>0</v>
      </c>
      <c r="N721" s="33"/>
      <c r="O721" s="26">
        <f t="shared" si="375"/>
        <v>0</v>
      </c>
    </row>
    <row r="722" spans="1:15" ht="63.75" hidden="1">
      <c r="A722" s="105" t="s">
        <v>434</v>
      </c>
      <c r="B722" s="32" t="s">
        <v>133</v>
      </c>
      <c r="C722" s="32" t="s">
        <v>271</v>
      </c>
      <c r="D722" s="7" t="s">
        <v>435</v>
      </c>
      <c r="E722" s="32"/>
      <c r="F722" s="32"/>
      <c r="G722" s="33">
        <f t="shared" si="377"/>
        <v>0</v>
      </c>
      <c r="H722" s="33">
        <f t="shared" si="377"/>
        <v>0</v>
      </c>
      <c r="I722" s="26" t="e">
        <f t="shared" si="372"/>
        <v>#DIV/0!</v>
      </c>
      <c r="J722" s="33">
        <f t="shared" si="377"/>
        <v>0</v>
      </c>
      <c r="K722" s="33"/>
      <c r="L722" s="26">
        <f t="shared" si="374"/>
        <v>0</v>
      </c>
      <c r="M722" s="33">
        <f t="shared" si="377"/>
        <v>0</v>
      </c>
      <c r="N722" s="33"/>
      <c r="O722" s="26">
        <f t="shared" si="375"/>
        <v>0</v>
      </c>
    </row>
    <row r="723" spans="1:15" hidden="1">
      <c r="A723" s="105" t="s">
        <v>170</v>
      </c>
      <c r="B723" s="32" t="s">
        <v>133</v>
      </c>
      <c r="C723" s="32" t="s">
        <v>271</v>
      </c>
      <c r="D723" s="7" t="s">
        <v>436</v>
      </c>
      <c r="E723" s="32"/>
      <c r="F723" s="32"/>
      <c r="G723" s="33">
        <f t="shared" si="377"/>
        <v>0</v>
      </c>
      <c r="H723" s="33">
        <f t="shared" si="377"/>
        <v>0</v>
      </c>
      <c r="I723" s="26" t="e">
        <f t="shared" si="372"/>
        <v>#DIV/0!</v>
      </c>
      <c r="J723" s="33">
        <f t="shared" si="377"/>
        <v>0</v>
      </c>
      <c r="K723" s="33"/>
      <c r="L723" s="26">
        <f t="shared" si="374"/>
        <v>0</v>
      </c>
      <c r="M723" s="33">
        <f t="shared" si="377"/>
        <v>0</v>
      </c>
      <c r="N723" s="33"/>
      <c r="O723" s="26">
        <f t="shared" si="375"/>
        <v>0</v>
      </c>
    </row>
    <row r="724" spans="1:15" ht="51" hidden="1">
      <c r="A724" s="106" t="s">
        <v>82</v>
      </c>
      <c r="B724" s="32" t="s">
        <v>133</v>
      </c>
      <c r="C724" s="32" t="s">
        <v>271</v>
      </c>
      <c r="D724" s="7" t="s">
        <v>436</v>
      </c>
      <c r="E724" s="32" t="s">
        <v>83</v>
      </c>
      <c r="F724" s="32"/>
      <c r="G724" s="33">
        <f t="shared" si="377"/>
        <v>0</v>
      </c>
      <c r="H724" s="33">
        <f t="shared" si="377"/>
        <v>0</v>
      </c>
      <c r="I724" s="26" t="e">
        <f t="shared" si="372"/>
        <v>#DIV/0!</v>
      </c>
      <c r="J724" s="33">
        <f t="shared" si="377"/>
        <v>0</v>
      </c>
      <c r="K724" s="33"/>
      <c r="L724" s="26">
        <f t="shared" si="374"/>
        <v>0</v>
      </c>
      <c r="M724" s="33">
        <f t="shared" si="377"/>
        <v>0</v>
      </c>
      <c r="N724" s="33"/>
      <c r="O724" s="26">
        <f t="shared" si="375"/>
        <v>0</v>
      </c>
    </row>
    <row r="725" spans="1:15" hidden="1">
      <c r="A725" s="106" t="s">
        <v>127</v>
      </c>
      <c r="B725" s="32" t="s">
        <v>133</v>
      </c>
      <c r="C725" s="32" t="s">
        <v>271</v>
      </c>
      <c r="D725" s="7" t="s">
        <v>436</v>
      </c>
      <c r="E725" s="32" t="s">
        <v>128</v>
      </c>
      <c r="F725" s="32"/>
      <c r="G725" s="33">
        <f t="shared" si="377"/>
        <v>0</v>
      </c>
      <c r="H725" s="33">
        <f t="shared" si="377"/>
        <v>0</v>
      </c>
      <c r="I725" s="26" t="e">
        <f t="shared" si="372"/>
        <v>#DIV/0!</v>
      </c>
      <c r="J725" s="33">
        <f t="shared" si="377"/>
        <v>0</v>
      </c>
      <c r="K725" s="33"/>
      <c r="L725" s="26">
        <f t="shared" si="374"/>
        <v>0</v>
      </c>
      <c r="M725" s="33">
        <f t="shared" si="377"/>
        <v>0</v>
      </c>
      <c r="N725" s="33"/>
      <c r="O725" s="26">
        <f t="shared" si="375"/>
        <v>0</v>
      </c>
    </row>
    <row r="726" spans="1:15" hidden="1">
      <c r="A726" s="10" t="s">
        <v>84</v>
      </c>
      <c r="B726" s="32" t="s">
        <v>133</v>
      </c>
      <c r="C726" s="32" t="s">
        <v>271</v>
      </c>
      <c r="D726" s="7" t="s">
        <v>436</v>
      </c>
      <c r="E726" s="32" t="s">
        <v>128</v>
      </c>
      <c r="F726" s="32" t="s">
        <v>9</v>
      </c>
      <c r="G726" s="33"/>
      <c r="H726" s="33">
        <v>0</v>
      </c>
      <c r="I726" s="26" t="e">
        <f t="shared" si="372"/>
        <v>#DIV/0!</v>
      </c>
      <c r="J726" s="16"/>
      <c r="K726" s="16"/>
      <c r="L726" s="26">
        <f t="shared" si="374"/>
        <v>0</v>
      </c>
      <c r="M726" s="35"/>
      <c r="N726" s="16"/>
      <c r="O726" s="26">
        <f t="shared" si="375"/>
        <v>0</v>
      </c>
    </row>
    <row r="727" spans="1:15" ht="25.5">
      <c r="A727" s="10" t="s">
        <v>16</v>
      </c>
      <c r="B727" s="32" t="s">
        <v>133</v>
      </c>
      <c r="C727" s="32" t="s">
        <v>271</v>
      </c>
      <c r="D727" s="91" t="s">
        <v>290</v>
      </c>
      <c r="E727" s="32"/>
      <c r="F727" s="32"/>
      <c r="G727" s="33">
        <f t="shared" ref="G727:H729" si="378">G728</f>
        <v>5931.6</v>
      </c>
      <c r="H727" s="33">
        <f t="shared" si="378"/>
        <v>0</v>
      </c>
      <c r="I727" s="26">
        <f t="shared" si="372"/>
        <v>0</v>
      </c>
      <c r="J727" s="33">
        <f t="shared" ref="J727:M729" si="379">J728</f>
        <v>0</v>
      </c>
      <c r="K727" s="33"/>
      <c r="L727" s="26">
        <f t="shared" si="374"/>
        <v>0</v>
      </c>
      <c r="M727" s="33">
        <f t="shared" si="379"/>
        <v>0</v>
      </c>
      <c r="N727" s="33"/>
      <c r="O727" s="26">
        <f t="shared" si="375"/>
        <v>0</v>
      </c>
    </row>
    <row r="728" spans="1:15" ht="25.5">
      <c r="A728" s="105" t="s">
        <v>273</v>
      </c>
      <c r="B728" s="32" t="s">
        <v>133</v>
      </c>
      <c r="C728" s="32" t="s">
        <v>271</v>
      </c>
      <c r="D728" s="43" t="s">
        <v>292</v>
      </c>
      <c r="E728" s="32" t="s">
        <v>91</v>
      </c>
      <c r="F728" s="32"/>
      <c r="G728" s="33">
        <f t="shared" si="378"/>
        <v>5931.6</v>
      </c>
      <c r="H728" s="33">
        <f t="shared" si="378"/>
        <v>0</v>
      </c>
      <c r="I728" s="26">
        <f t="shared" si="372"/>
        <v>0</v>
      </c>
      <c r="J728" s="33">
        <f t="shared" si="379"/>
        <v>0</v>
      </c>
      <c r="K728" s="33"/>
      <c r="L728" s="26">
        <f t="shared" si="374"/>
        <v>0</v>
      </c>
      <c r="M728" s="33">
        <f t="shared" si="379"/>
        <v>0</v>
      </c>
      <c r="N728" s="33"/>
      <c r="O728" s="26">
        <f t="shared" si="375"/>
        <v>0</v>
      </c>
    </row>
    <row r="729" spans="1:15" ht="39.75" customHeight="1">
      <c r="A729" s="124" t="s">
        <v>150</v>
      </c>
      <c r="B729" s="32" t="s">
        <v>133</v>
      </c>
      <c r="C729" s="32" t="s">
        <v>271</v>
      </c>
      <c r="D729" s="43" t="s">
        <v>292</v>
      </c>
      <c r="E729" s="32" t="s">
        <v>91</v>
      </c>
      <c r="F729" s="32"/>
      <c r="G729" s="33">
        <f t="shared" si="378"/>
        <v>5931.6</v>
      </c>
      <c r="H729" s="33">
        <f t="shared" si="378"/>
        <v>0</v>
      </c>
      <c r="I729" s="26">
        <f t="shared" si="372"/>
        <v>0</v>
      </c>
      <c r="J729" s="33">
        <f t="shared" si="379"/>
        <v>0</v>
      </c>
      <c r="K729" s="33"/>
      <c r="L729" s="26">
        <f t="shared" si="374"/>
        <v>0</v>
      </c>
      <c r="M729" s="33">
        <f t="shared" si="379"/>
        <v>0</v>
      </c>
      <c r="N729" s="33"/>
      <c r="O729" s="26">
        <f t="shared" si="375"/>
        <v>0</v>
      </c>
    </row>
    <row r="730" spans="1:15">
      <c r="A730" s="105" t="s">
        <v>10</v>
      </c>
      <c r="B730" s="32" t="s">
        <v>133</v>
      </c>
      <c r="C730" s="32" t="s">
        <v>271</v>
      </c>
      <c r="D730" s="43" t="s">
        <v>292</v>
      </c>
      <c r="E730" s="32" t="s">
        <v>91</v>
      </c>
      <c r="F730" s="32" t="s">
        <v>11</v>
      </c>
      <c r="G730" s="33">
        <v>5931.6</v>
      </c>
      <c r="H730" s="33">
        <v>0</v>
      </c>
      <c r="I730" s="26">
        <f t="shared" si="372"/>
        <v>0</v>
      </c>
      <c r="J730" s="16"/>
      <c r="K730" s="16"/>
      <c r="L730" s="26">
        <f t="shared" si="374"/>
        <v>0</v>
      </c>
      <c r="M730" s="35"/>
      <c r="N730" s="16"/>
      <c r="O730" s="26">
        <f t="shared" si="375"/>
        <v>0</v>
      </c>
    </row>
    <row r="731" spans="1:15" ht="60.75" customHeight="1">
      <c r="A731" s="27" t="s">
        <v>136</v>
      </c>
      <c r="B731" s="28" t="s">
        <v>137</v>
      </c>
      <c r="C731" s="28"/>
      <c r="D731" s="28" t="s">
        <v>272</v>
      </c>
      <c r="E731" s="28"/>
      <c r="F731" s="28"/>
      <c r="G731" s="29">
        <f>G732+G733</f>
        <v>2659.7</v>
      </c>
      <c r="H731" s="146">
        <f t="shared" ref="H731:O731" si="380">H732+H733</f>
        <v>642.29999999999995</v>
      </c>
      <c r="I731" s="26">
        <f t="shared" si="372"/>
        <v>24.149340151144866</v>
      </c>
      <c r="J731" s="29" t="e">
        <f t="shared" si="380"/>
        <v>#REF!</v>
      </c>
      <c r="K731" s="29">
        <f t="shared" si="380"/>
        <v>0</v>
      </c>
      <c r="L731" s="29" t="e">
        <f t="shared" si="380"/>
        <v>#REF!</v>
      </c>
      <c r="M731" s="29" t="e">
        <f t="shared" si="380"/>
        <v>#REF!</v>
      </c>
      <c r="N731" s="29">
        <f t="shared" si="380"/>
        <v>0</v>
      </c>
      <c r="O731" s="29" t="e">
        <f t="shared" si="380"/>
        <v>#REF!</v>
      </c>
    </row>
    <row r="732" spans="1:15">
      <c r="A732" s="27" t="s">
        <v>105</v>
      </c>
      <c r="B732" s="28" t="s">
        <v>137</v>
      </c>
      <c r="C732" s="28"/>
      <c r="D732" s="28"/>
      <c r="E732" s="28"/>
      <c r="F732" s="28" t="s">
        <v>9</v>
      </c>
      <c r="G732" s="29">
        <f>G746+G751</f>
        <v>90</v>
      </c>
      <c r="H732" s="29">
        <f t="shared" ref="H732:O732" si="381">H746+H751</f>
        <v>0</v>
      </c>
      <c r="I732" s="26">
        <f t="shared" si="372"/>
        <v>0</v>
      </c>
      <c r="J732" s="29">
        <f t="shared" si="381"/>
        <v>0</v>
      </c>
      <c r="K732" s="29">
        <f t="shared" si="381"/>
        <v>0</v>
      </c>
      <c r="L732" s="29">
        <f t="shared" si="381"/>
        <v>0</v>
      </c>
      <c r="M732" s="29">
        <f t="shared" si="381"/>
        <v>0</v>
      </c>
      <c r="N732" s="29">
        <f t="shared" si="381"/>
        <v>0</v>
      </c>
      <c r="O732" s="29">
        <f t="shared" si="381"/>
        <v>0</v>
      </c>
    </row>
    <row r="733" spans="1:15">
      <c r="A733" s="27" t="s">
        <v>10</v>
      </c>
      <c r="B733" s="28" t="s">
        <v>137</v>
      </c>
      <c r="C733" s="28"/>
      <c r="D733" s="28"/>
      <c r="E733" s="28"/>
      <c r="F733" s="28" t="s">
        <v>11</v>
      </c>
      <c r="G733" s="29">
        <f>G740</f>
        <v>2569.6999999999998</v>
      </c>
      <c r="H733" s="29">
        <f>H740</f>
        <v>642.29999999999995</v>
      </c>
      <c r="I733" s="26">
        <f t="shared" si="372"/>
        <v>24.995135618943845</v>
      </c>
      <c r="J733" s="29" t="e">
        <f>#REF!+J740</f>
        <v>#REF!</v>
      </c>
      <c r="K733" s="29"/>
      <c r="L733" s="26" t="e">
        <f t="shared" si="374"/>
        <v>#REF!</v>
      </c>
      <c r="M733" s="29" t="e">
        <f>#REF!+M740</f>
        <v>#REF!</v>
      </c>
      <c r="N733" s="29"/>
      <c r="O733" s="26" t="e">
        <f t="shared" si="375"/>
        <v>#REF!</v>
      </c>
    </row>
    <row r="734" spans="1:15" ht="48">
      <c r="A734" s="27" t="s">
        <v>138</v>
      </c>
      <c r="B734" s="28" t="s">
        <v>137</v>
      </c>
      <c r="C734" s="28" t="s">
        <v>139</v>
      </c>
      <c r="D734" s="28"/>
      <c r="E734" s="28"/>
      <c r="F734" s="32"/>
      <c r="G734" s="29">
        <f>G735</f>
        <v>2569.6999999999998</v>
      </c>
      <c r="H734" s="29">
        <f>H735</f>
        <v>642.29999999999995</v>
      </c>
      <c r="I734" s="26">
        <f t="shared" si="372"/>
        <v>24.995135618943845</v>
      </c>
      <c r="J734" s="29" t="e">
        <f>#REF!+J735</f>
        <v>#REF!</v>
      </c>
      <c r="K734" s="29"/>
      <c r="L734" s="26" t="e">
        <f t="shared" si="374"/>
        <v>#REF!</v>
      </c>
      <c r="M734" s="29" t="e">
        <f>#REF!+M735</f>
        <v>#REF!</v>
      </c>
      <c r="N734" s="29"/>
      <c r="O734" s="26" t="e">
        <f t="shared" si="375"/>
        <v>#REF!</v>
      </c>
    </row>
    <row r="735" spans="1:15" ht="24">
      <c r="A735" s="31" t="s">
        <v>16</v>
      </c>
      <c r="B735" s="32" t="s">
        <v>137</v>
      </c>
      <c r="C735" s="32" t="s">
        <v>139</v>
      </c>
      <c r="D735" s="32" t="s">
        <v>294</v>
      </c>
      <c r="E735" s="32"/>
      <c r="F735" s="40"/>
      <c r="G735" s="33">
        <f t="shared" ref="G735:H739" si="382">G736</f>
        <v>2569.6999999999998</v>
      </c>
      <c r="H735" s="33">
        <f t="shared" si="382"/>
        <v>642.29999999999995</v>
      </c>
      <c r="I735" s="26">
        <f t="shared" si="372"/>
        <v>24.995135618943845</v>
      </c>
      <c r="J735" s="33">
        <f t="shared" ref="J735:M739" si="383">J736</f>
        <v>2569.6999999999998</v>
      </c>
      <c r="K735" s="33"/>
      <c r="L735" s="26">
        <f t="shared" ref="L735:L759" si="384">J735+K735</f>
        <v>2569.6999999999998</v>
      </c>
      <c r="M735" s="33">
        <f t="shared" si="383"/>
        <v>2569.6999999999998</v>
      </c>
      <c r="N735" s="33"/>
      <c r="O735" s="26">
        <f t="shared" ref="O735:O759" si="385">M735+N735</f>
        <v>2569.6999999999998</v>
      </c>
    </row>
    <row r="736" spans="1:15" ht="24.75" customHeight="1">
      <c r="A736" s="31" t="s">
        <v>140</v>
      </c>
      <c r="B736" s="32" t="s">
        <v>137</v>
      </c>
      <c r="C736" s="32" t="s">
        <v>139</v>
      </c>
      <c r="D736" s="43" t="s">
        <v>294</v>
      </c>
      <c r="E736" s="32"/>
      <c r="F736" s="40"/>
      <c r="G736" s="33">
        <f t="shared" si="382"/>
        <v>2569.6999999999998</v>
      </c>
      <c r="H736" s="33">
        <f t="shared" si="382"/>
        <v>642.29999999999995</v>
      </c>
      <c r="I736" s="26">
        <f t="shared" si="372"/>
        <v>24.995135618943845</v>
      </c>
      <c r="J736" s="33">
        <f t="shared" si="383"/>
        <v>2569.6999999999998</v>
      </c>
      <c r="K736" s="33"/>
      <c r="L736" s="26">
        <f t="shared" si="384"/>
        <v>2569.6999999999998</v>
      </c>
      <c r="M736" s="33">
        <f t="shared" si="383"/>
        <v>2569.6999999999998</v>
      </c>
      <c r="N736" s="33"/>
      <c r="O736" s="26">
        <f t="shared" si="385"/>
        <v>2569.6999999999998</v>
      </c>
    </row>
    <row r="737" spans="1:15" ht="36.75" customHeight="1">
      <c r="A737" s="31" t="s">
        <v>141</v>
      </c>
      <c r="B737" s="32" t="s">
        <v>137</v>
      </c>
      <c r="C737" s="32" t="s">
        <v>139</v>
      </c>
      <c r="D737" s="43" t="s">
        <v>294</v>
      </c>
      <c r="E737" s="32"/>
      <c r="F737" s="32"/>
      <c r="G737" s="33">
        <f t="shared" si="382"/>
        <v>2569.6999999999998</v>
      </c>
      <c r="H737" s="33">
        <f t="shared" si="382"/>
        <v>642.29999999999995</v>
      </c>
      <c r="I737" s="26">
        <f t="shared" si="372"/>
        <v>24.995135618943845</v>
      </c>
      <c r="J737" s="33">
        <f t="shared" si="383"/>
        <v>2569.6999999999998</v>
      </c>
      <c r="K737" s="33"/>
      <c r="L737" s="26">
        <f t="shared" si="384"/>
        <v>2569.6999999999998</v>
      </c>
      <c r="M737" s="33">
        <f t="shared" si="383"/>
        <v>2569.6999999999998</v>
      </c>
      <c r="N737" s="33"/>
      <c r="O737" s="26">
        <f t="shared" si="385"/>
        <v>2569.6999999999998</v>
      </c>
    </row>
    <row r="738" spans="1:15" ht="24">
      <c r="A738" s="31" t="s">
        <v>142</v>
      </c>
      <c r="B738" s="32" t="s">
        <v>137</v>
      </c>
      <c r="C738" s="32" t="s">
        <v>139</v>
      </c>
      <c r="D738" s="43" t="s">
        <v>437</v>
      </c>
      <c r="E738" s="32"/>
      <c r="F738" s="32"/>
      <c r="G738" s="33">
        <f t="shared" si="382"/>
        <v>2569.6999999999998</v>
      </c>
      <c r="H738" s="33">
        <f t="shared" si="382"/>
        <v>642.29999999999995</v>
      </c>
      <c r="I738" s="26">
        <f t="shared" si="372"/>
        <v>24.995135618943845</v>
      </c>
      <c r="J738" s="33">
        <f t="shared" si="383"/>
        <v>2569.6999999999998</v>
      </c>
      <c r="K738" s="33"/>
      <c r="L738" s="26">
        <f t="shared" si="384"/>
        <v>2569.6999999999998</v>
      </c>
      <c r="M738" s="33">
        <f t="shared" si="383"/>
        <v>2569.6999999999998</v>
      </c>
      <c r="N738" s="33"/>
      <c r="O738" s="26">
        <f t="shared" si="385"/>
        <v>2569.6999999999998</v>
      </c>
    </row>
    <row r="739" spans="1:15">
      <c r="A739" s="95" t="s">
        <v>55</v>
      </c>
      <c r="B739" s="32" t="s">
        <v>137</v>
      </c>
      <c r="C739" s="32" t="s">
        <v>139</v>
      </c>
      <c r="D739" s="43" t="s">
        <v>437</v>
      </c>
      <c r="E739" s="32" t="s">
        <v>143</v>
      </c>
      <c r="F739" s="32"/>
      <c r="G739" s="33">
        <f t="shared" si="382"/>
        <v>2569.6999999999998</v>
      </c>
      <c r="H739" s="33">
        <f t="shared" si="382"/>
        <v>642.29999999999995</v>
      </c>
      <c r="I739" s="26">
        <f t="shared" si="372"/>
        <v>24.995135618943845</v>
      </c>
      <c r="J739" s="33">
        <f t="shared" si="383"/>
        <v>2569.6999999999998</v>
      </c>
      <c r="K739" s="33"/>
      <c r="L739" s="26">
        <f t="shared" si="384"/>
        <v>2569.6999999999998</v>
      </c>
      <c r="M739" s="33">
        <f t="shared" si="383"/>
        <v>2569.6999999999998</v>
      </c>
      <c r="N739" s="33"/>
      <c r="O739" s="26">
        <f t="shared" si="385"/>
        <v>2569.6999999999998</v>
      </c>
    </row>
    <row r="740" spans="1:15">
      <c r="A740" s="31" t="s">
        <v>10</v>
      </c>
      <c r="B740" s="32" t="s">
        <v>137</v>
      </c>
      <c r="C740" s="32" t="s">
        <v>139</v>
      </c>
      <c r="D740" s="43" t="s">
        <v>437</v>
      </c>
      <c r="E740" s="32" t="s">
        <v>143</v>
      </c>
      <c r="F740" s="32" t="s">
        <v>11</v>
      </c>
      <c r="G740" s="33">
        <v>2569.6999999999998</v>
      </c>
      <c r="H740" s="114">
        <v>642.29999999999995</v>
      </c>
      <c r="I740" s="26">
        <f t="shared" si="372"/>
        <v>24.995135618943845</v>
      </c>
      <c r="J740" s="16">
        <v>2569.6999999999998</v>
      </c>
      <c r="K740" s="16"/>
      <c r="L740" s="26">
        <f t="shared" si="384"/>
        <v>2569.6999999999998</v>
      </c>
      <c r="M740" s="35">
        <v>2569.6999999999998</v>
      </c>
      <c r="N740" s="16"/>
      <c r="O740" s="26">
        <f t="shared" si="385"/>
        <v>2569.6999999999998</v>
      </c>
    </row>
    <row r="741" spans="1:15">
      <c r="A741" s="96" t="s">
        <v>145</v>
      </c>
      <c r="B741" s="28" t="s">
        <v>137</v>
      </c>
      <c r="C741" s="28" t="s">
        <v>146</v>
      </c>
      <c r="D741" s="28"/>
      <c r="E741" s="28"/>
      <c r="F741" s="97"/>
      <c r="G741" s="98">
        <f>G742</f>
        <v>90</v>
      </c>
      <c r="H741" s="98">
        <f t="shared" ref="H741:O745" si="386">H742</f>
        <v>0</v>
      </c>
      <c r="I741" s="26">
        <f t="shared" si="372"/>
        <v>0</v>
      </c>
      <c r="J741" s="98">
        <f t="shared" si="386"/>
        <v>0</v>
      </c>
      <c r="K741" s="98">
        <f t="shared" si="386"/>
        <v>0</v>
      </c>
      <c r="L741" s="98">
        <f t="shared" si="386"/>
        <v>0</v>
      </c>
      <c r="M741" s="98">
        <f t="shared" si="386"/>
        <v>0</v>
      </c>
      <c r="N741" s="98">
        <f t="shared" si="386"/>
        <v>0</v>
      </c>
      <c r="O741" s="98">
        <f t="shared" si="386"/>
        <v>0</v>
      </c>
    </row>
    <row r="742" spans="1:15" ht="24">
      <c r="A742" s="96" t="s">
        <v>16</v>
      </c>
      <c r="B742" s="28" t="s">
        <v>137</v>
      </c>
      <c r="C742" s="28" t="s">
        <v>146</v>
      </c>
      <c r="D742" s="28" t="s">
        <v>294</v>
      </c>
      <c r="E742" s="28"/>
      <c r="F742" s="97"/>
      <c r="G742" s="101">
        <f>G743</f>
        <v>90</v>
      </c>
      <c r="H742" s="101">
        <f>H743</f>
        <v>0</v>
      </c>
      <c r="I742" s="26">
        <f t="shared" si="372"/>
        <v>0</v>
      </c>
      <c r="J742" s="101">
        <f t="shared" si="386"/>
        <v>0</v>
      </c>
      <c r="K742" s="101"/>
      <c r="L742" s="26">
        <f t="shared" si="384"/>
        <v>0</v>
      </c>
      <c r="M742" s="101">
        <f t="shared" si="386"/>
        <v>0</v>
      </c>
      <c r="N742" s="101"/>
      <c r="O742" s="26">
        <f t="shared" si="385"/>
        <v>0</v>
      </c>
    </row>
    <row r="743" spans="1:15" ht="24">
      <c r="A743" s="99" t="s">
        <v>147</v>
      </c>
      <c r="B743" s="32" t="s">
        <v>137</v>
      </c>
      <c r="C743" s="32" t="s">
        <v>146</v>
      </c>
      <c r="D743" s="43" t="s">
        <v>438</v>
      </c>
      <c r="E743" s="32"/>
      <c r="F743" s="100"/>
      <c r="G743" s="101">
        <f>G744</f>
        <v>90</v>
      </c>
      <c r="H743" s="101">
        <f>H744</f>
        <v>0</v>
      </c>
      <c r="I743" s="26">
        <f t="shared" si="372"/>
        <v>0</v>
      </c>
      <c r="J743" s="101">
        <f t="shared" si="386"/>
        <v>0</v>
      </c>
      <c r="K743" s="101"/>
      <c r="L743" s="26">
        <f t="shared" si="384"/>
        <v>0</v>
      </c>
      <c r="M743" s="101">
        <f t="shared" si="386"/>
        <v>0</v>
      </c>
      <c r="N743" s="101"/>
      <c r="O743" s="26">
        <f t="shared" si="385"/>
        <v>0</v>
      </c>
    </row>
    <row r="744" spans="1:15">
      <c r="A744" s="99" t="s">
        <v>55</v>
      </c>
      <c r="B744" s="32" t="s">
        <v>137</v>
      </c>
      <c r="C744" s="32" t="s">
        <v>146</v>
      </c>
      <c r="D744" s="43" t="s">
        <v>438</v>
      </c>
      <c r="E744" s="32" t="s">
        <v>56</v>
      </c>
      <c r="F744" s="100"/>
      <c r="G744" s="101">
        <f>G745</f>
        <v>90</v>
      </c>
      <c r="H744" s="101">
        <f>H745</f>
        <v>0</v>
      </c>
      <c r="I744" s="26">
        <f t="shared" si="372"/>
        <v>0</v>
      </c>
      <c r="J744" s="101">
        <f t="shared" si="386"/>
        <v>0</v>
      </c>
      <c r="K744" s="101"/>
      <c r="L744" s="26">
        <f t="shared" si="384"/>
        <v>0</v>
      </c>
      <c r="M744" s="101">
        <f t="shared" si="386"/>
        <v>0</v>
      </c>
      <c r="N744" s="101"/>
      <c r="O744" s="26">
        <f t="shared" si="385"/>
        <v>0</v>
      </c>
    </row>
    <row r="745" spans="1:15">
      <c r="A745" s="99" t="s">
        <v>144</v>
      </c>
      <c r="B745" s="32" t="s">
        <v>137</v>
      </c>
      <c r="C745" s="32" t="s">
        <v>146</v>
      </c>
      <c r="D745" s="43" t="s">
        <v>438</v>
      </c>
      <c r="E745" s="32" t="s">
        <v>143</v>
      </c>
      <c r="F745" s="102"/>
      <c r="G745" s="101">
        <f>G746</f>
        <v>90</v>
      </c>
      <c r="H745" s="101">
        <f>H746</f>
        <v>0</v>
      </c>
      <c r="I745" s="26">
        <f t="shared" si="372"/>
        <v>0</v>
      </c>
      <c r="J745" s="101">
        <f t="shared" si="386"/>
        <v>0</v>
      </c>
      <c r="K745" s="101"/>
      <c r="L745" s="26">
        <f t="shared" si="384"/>
        <v>0</v>
      </c>
      <c r="M745" s="101">
        <f t="shared" si="386"/>
        <v>0</v>
      </c>
      <c r="N745" s="101"/>
      <c r="O745" s="26">
        <f t="shared" si="385"/>
        <v>0</v>
      </c>
    </row>
    <row r="746" spans="1:15">
      <c r="A746" s="103" t="s">
        <v>8</v>
      </c>
      <c r="B746" s="32" t="s">
        <v>137</v>
      </c>
      <c r="C746" s="32" t="s">
        <v>146</v>
      </c>
      <c r="D746" s="43" t="s">
        <v>438</v>
      </c>
      <c r="E746" s="32" t="s">
        <v>143</v>
      </c>
      <c r="F746" s="100" t="s">
        <v>9</v>
      </c>
      <c r="G746" s="101">
        <v>90</v>
      </c>
      <c r="H746" s="101"/>
      <c r="I746" s="26">
        <f t="shared" si="372"/>
        <v>0</v>
      </c>
      <c r="J746" s="16"/>
      <c r="K746" s="16"/>
      <c r="L746" s="26">
        <f t="shared" si="384"/>
        <v>0</v>
      </c>
      <c r="M746" s="35"/>
      <c r="N746" s="16"/>
      <c r="O746" s="26">
        <f t="shared" si="385"/>
        <v>0</v>
      </c>
    </row>
    <row r="747" spans="1:15" s="118" customFormat="1" ht="51" hidden="1">
      <c r="A747" s="122" t="s">
        <v>148</v>
      </c>
      <c r="B747" s="32" t="s">
        <v>137</v>
      </c>
      <c r="C747" s="7" t="s">
        <v>149</v>
      </c>
      <c r="D747" s="115"/>
      <c r="E747" s="115"/>
      <c r="F747" s="115"/>
      <c r="G747" s="116">
        <f t="shared" ref="G747:G750" si="387">G748</f>
        <v>0</v>
      </c>
      <c r="H747" s="116"/>
      <c r="I747" s="26" t="e">
        <f t="shared" si="372"/>
        <v>#DIV/0!</v>
      </c>
      <c r="J747" s="111"/>
      <c r="K747" s="111"/>
      <c r="L747" s="26">
        <f t="shared" si="384"/>
        <v>0</v>
      </c>
      <c r="M747" s="111"/>
      <c r="N747" s="111"/>
      <c r="O747" s="26">
        <f t="shared" si="385"/>
        <v>0</v>
      </c>
    </row>
    <row r="748" spans="1:15" s="118" customFormat="1" ht="38.25" hidden="1">
      <c r="A748" s="105" t="s">
        <v>49</v>
      </c>
      <c r="B748" s="32" t="s">
        <v>137</v>
      </c>
      <c r="C748" s="7" t="s">
        <v>149</v>
      </c>
      <c r="D748" s="18" t="s">
        <v>301</v>
      </c>
      <c r="E748" s="115"/>
      <c r="F748" s="115"/>
      <c r="G748" s="116">
        <f t="shared" si="387"/>
        <v>0</v>
      </c>
      <c r="H748" s="116"/>
      <c r="I748" s="26" t="e">
        <f t="shared" si="372"/>
        <v>#DIV/0!</v>
      </c>
      <c r="J748" s="111"/>
      <c r="K748" s="111"/>
      <c r="L748" s="26">
        <f t="shared" si="384"/>
        <v>0</v>
      </c>
      <c r="M748" s="111"/>
      <c r="N748" s="111"/>
      <c r="O748" s="26">
        <f t="shared" si="385"/>
        <v>0</v>
      </c>
    </row>
    <row r="749" spans="1:15" s="118" customFormat="1" hidden="1">
      <c r="A749" s="17" t="s">
        <v>55</v>
      </c>
      <c r="B749" s="32" t="s">
        <v>137</v>
      </c>
      <c r="C749" s="7" t="s">
        <v>149</v>
      </c>
      <c r="D749" s="18" t="s">
        <v>301</v>
      </c>
      <c r="E749" s="115" t="s">
        <v>56</v>
      </c>
      <c r="F749" s="115"/>
      <c r="G749" s="116">
        <f t="shared" si="387"/>
        <v>0</v>
      </c>
      <c r="H749" s="116"/>
      <c r="I749" s="26" t="e">
        <f t="shared" si="372"/>
        <v>#DIV/0!</v>
      </c>
      <c r="J749" s="111"/>
      <c r="K749" s="111"/>
      <c r="L749" s="26">
        <f t="shared" si="384"/>
        <v>0</v>
      </c>
      <c r="M749" s="111"/>
      <c r="N749" s="111"/>
      <c r="O749" s="26">
        <f t="shared" si="385"/>
        <v>0</v>
      </c>
    </row>
    <row r="750" spans="1:15" s="118" customFormat="1" hidden="1">
      <c r="A750" s="17" t="s">
        <v>68</v>
      </c>
      <c r="B750" s="32" t="s">
        <v>137</v>
      </c>
      <c r="C750" s="7" t="s">
        <v>149</v>
      </c>
      <c r="D750" s="18" t="s">
        <v>301</v>
      </c>
      <c r="E750" s="115" t="s">
        <v>69</v>
      </c>
      <c r="F750" s="115"/>
      <c r="G750" s="116">
        <f t="shared" si="387"/>
        <v>0</v>
      </c>
      <c r="H750" s="116"/>
      <c r="I750" s="26" t="e">
        <f t="shared" si="372"/>
        <v>#DIV/0!</v>
      </c>
      <c r="J750" s="111"/>
      <c r="K750" s="111"/>
      <c r="L750" s="26">
        <f t="shared" si="384"/>
        <v>0</v>
      </c>
      <c r="M750" s="111"/>
      <c r="N750" s="111"/>
      <c r="O750" s="26">
        <f t="shared" si="385"/>
        <v>0</v>
      </c>
    </row>
    <row r="751" spans="1:15" s="118" customFormat="1" hidden="1">
      <c r="A751" s="10" t="s">
        <v>8</v>
      </c>
      <c r="B751" s="32" t="s">
        <v>137</v>
      </c>
      <c r="C751" s="7" t="s">
        <v>149</v>
      </c>
      <c r="D751" s="18" t="s">
        <v>301</v>
      </c>
      <c r="E751" s="115" t="s">
        <v>69</v>
      </c>
      <c r="F751" s="115" t="s">
        <v>9</v>
      </c>
      <c r="G751" s="116"/>
      <c r="H751" s="116"/>
      <c r="I751" s="26" t="e">
        <f t="shared" si="372"/>
        <v>#DIV/0!</v>
      </c>
      <c r="J751" s="111"/>
      <c r="K751" s="111"/>
      <c r="L751" s="26">
        <f t="shared" si="384"/>
        <v>0</v>
      </c>
      <c r="M751" s="111"/>
      <c r="N751" s="111"/>
      <c r="O751" s="26">
        <f t="shared" si="385"/>
        <v>0</v>
      </c>
    </row>
    <row r="752" spans="1:15" ht="24" hidden="1">
      <c r="A752" s="84" t="s">
        <v>453</v>
      </c>
      <c r="B752" s="140" t="s">
        <v>454</v>
      </c>
      <c r="C752" s="141" t="s">
        <v>455</v>
      </c>
      <c r="D752" s="115"/>
      <c r="E752" s="115"/>
      <c r="F752" s="115"/>
      <c r="G752" s="143">
        <f t="shared" ref="G752:M758" si="388">G753</f>
        <v>0</v>
      </c>
      <c r="H752" s="143">
        <f t="shared" si="388"/>
        <v>0</v>
      </c>
      <c r="I752" s="26" t="e">
        <f t="shared" si="372"/>
        <v>#DIV/0!</v>
      </c>
      <c r="J752" s="116">
        <f t="shared" si="388"/>
        <v>2323.6</v>
      </c>
      <c r="K752" s="116"/>
      <c r="L752" s="26">
        <f t="shared" si="384"/>
        <v>2323.6</v>
      </c>
      <c r="M752" s="116">
        <f t="shared" si="388"/>
        <v>4853.5</v>
      </c>
      <c r="N752" s="116"/>
      <c r="O752" s="26">
        <f t="shared" si="385"/>
        <v>4853.5</v>
      </c>
    </row>
    <row r="753" spans="1:15" hidden="1">
      <c r="A753" s="27" t="s">
        <v>105</v>
      </c>
      <c r="B753" s="140" t="s">
        <v>454</v>
      </c>
      <c r="C753" s="141" t="s">
        <v>455</v>
      </c>
      <c r="D753" s="115"/>
      <c r="E753" s="115"/>
      <c r="F753" s="115" t="s">
        <v>9</v>
      </c>
      <c r="G753" s="143">
        <v>0</v>
      </c>
      <c r="H753" s="143"/>
      <c r="I753" s="26" t="e">
        <f t="shared" si="372"/>
        <v>#DIV/0!</v>
      </c>
      <c r="J753" s="116">
        <f t="shared" si="388"/>
        <v>2323.6</v>
      </c>
      <c r="K753" s="116"/>
      <c r="L753" s="26">
        <f t="shared" si="384"/>
        <v>2323.6</v>
      </c>
      <c r="M753" s="116">
        <f t="shared" si="388"/>
        <v>4853.5</v>
      </c>
      <c r="N753" s="116"/>
      <c r="O753" s="26">
        <f t="shared" si="385"/>
        <v>4853.5</v>
      </c>
    </row>
    <row r="754" spans="1:15" hidden="1">
      <c r="A754" s="111" t="s">
        <v>452</v>
      </c>
      <c r="B754" s="131" t="s">
        <v>454</v>
      </c>
      <c r="C754" s="113" t="s">
        <v>455</v>
      </c>
      <c r="D754" s="115"/>
      <c r="E754" s="115"/>
      <c r="F754" s="115"/>
      <c r="G754" s="143">
        <f t="shared" si="388"/>
        <v>0</v>
      </c>
      <c r="H754" s="143">
        <f t="shared" si="388"/>
        <v>0</v>
      </c>
      <c r="I754" s="26" t="e">
        <f t="shared" si="372"/>
        <v>#DIV/0!</v>
      </c>
      <c r="J754" s="116">
        <f t="shared" si="388"/>
        <v>2323.6</v>
      </c>
      <c r="K754" s="116"/>
      <c r="L754" s="26">
        <f t="shared" si="384"/>
        <v>2323.6</v>
      </c>
      <c r="M754" s="116">
        <f t="shared" si="388"/>
        <v>4853.5</v>
      </c>
      <c r="N754" s="116"/>
      <c r="O754" s="26">
        <f t="shared" si="385"/>
        <v>4853.5</v>
      </c>
    </row>
    <row r="755" spans="1:15" ht="24" hidden="1">
      <c r="A755" s="31" t="s">
        <v>16</v>
      </c>
      <c r="B755" s="130" t="s">
        <v>454</v>
      </c>
      <c r="C755" s="115" t="s">
        <v>455</v>
      </c>
      <c r="D755" s="115" t="s">
        <v>294</v>
      </c>
      <c r="E755" s="115"/>
      <c r="F755" s="115"/>
      <c r="G755" s="143">
        <f t="shared" si="388"/>
        <v>0</v>
      </c>
      <c r="H755" s="143">
        <f t="shared" si="388"/>
        <v>0</v>
      </c>
      <c r="I755" s="26" t="e">
        <f t="shared" si="372"/>
        <v>#DIV/0!</v>
      </c>
      <c r="J755" s="116">
        <f t="shared" si="388"/>
        <v>2323.6</v>
      </c>
      <c r="K755" s="116"/>
      <c r="L755" s="26">
        <f t="shared" si="384"/>
        <v>2323.6</v>
      </c>
      <c r="M755" s="116">
        <f t="shared" si="388"/>
        <v>4853.5</v>
      </c>
      <c r="N755" s="116"/>
      <c r="O755" s="26">
        <f t="shared" si="385"/>
        <v>4853.5</v>
      </c>
    </row>
    <row r="756" spans="1:15" hidden="1">
      <c r="A756" s="111" t="s">
        <v>452</v>
      </c>
      <c r="B756" s="130" t="s">
        <v>454</v>
      </c>
      <c r="C756" s="115" t="s">
        <v>455</v>
      </c>
      <c r="D756" s="132">
        <v>6500099990</v>
      </c>
      <c r="E756" s="115"/>
      <c r="F756" s="115"/>
      <c r="G756" s="143">
        <f t="shared" si="388"/>
        <v>0</v>
      </c>
      <c r="H756" s="143">
        <f t="shared" si="388"/>
        <v>0</v>
      </c>
      <c r="I756" s="26" t="e">
        <f t="shared" ref="I756:I759" si="389">H756/G756*100</f>
        <v>#DIV/0!</v>
      </c>
      <c r="J756" s="116">
        <f t="shared" si="388"/>
        <v>2323.6</v>
      </c>
      <c r="K756" s="116"/>
      <c r="L756" s="26">
        <f t="shared" si="384"/>
        <v>2323.6</v>
      </c>
      <c r="M756" s="116">
        <f t="shared" si="388"/>
        <v>4853.5</v>
      </c>
      <c r="N756" s="116"/>
      <c r="O756" s="26">
        <f t="shared" si="385"/>
        <v>4853.5</v>
      </c>
    </row>
    <row r="757" spans="1:15" hidden="1">
      <c r="A757" s="111" t="s">
        <v>28</v>
      </c>
      <c r="B757" s="130" t="s">
        <v>454</v>
      </c>
      <c r="C757" s="115" t="s">
        <v>455</v>
      </c>
      <c r="D757" s="132">
        <v>6500099990</v>
      </c>
      <c r="E757" s="115" t="s">
        <v>29</v>
      </c>
      <c r="F757" s="115"/>
      <c r="G757" s="143">
        <f t="shared" si="388"/>
        <v>0</v>
      </c>
      <c r="H757" s="143">
        <f t="shared" si="388"/>
        <v>0</v>
      </c>
      <c r="I757" s="26" t="e">
        <f t="shared" si="389"/>
        <v>#DIV/0!</v>
      </c>
      <c r="J757" s="116">
        <f t="shared" si="388"/>
        <v>2323.6</v>
      </c>
      <c r="K757" s="116"/>
      <c r="L757" s="26">
        <f t="shared" si="384"/>
        <v>2323.6</v>
      </c>
      <c r="M757" s="116">
        <f t="shared" si="388"/>
        <v>4853.5</v>
      </c>
      <c r="N757" s="116"/>
      <c r="O757" s="26">
        <f t="shared" si="385"/>
        <v>4853.5</v>
      </c>
    </row>
    <row r="758" spans="1:15" hidden="1">
      <c r="A758" s="131" t="s">
        <v>43</v>
      </c>
      <c r="B758" s="130" t="s">
        <v>454</v>
      </c>
      <c r="C758" s="115" t="s">
        <v>455</v>
      </c>
      <c r="D758" s="132">
        <v>6500099990</v>
      </c>
      <c r="E758" s="115" t="s">
        <v>44</v>
      </c>
      <c r="F758" s="115"/>
      <c r="G758" s="143">
        <f t="shared" si="388"/>
        <v>0</v>
      </c>
      <c r="H758" s="143">
        <f t="shared" si="388"/>
        <v>0</v>
      </c>
      <c r="I758" s="26" t="e">
        <f t="shared" si="389"/>
        <v>#DIV/0!</v>
      </c>
      <c r="J758" s="116">
        <f t="shared" si="388"/>
        <v>2323.6</v>
      </c>
      <c r="K758" s="116"/>
      <c r="L758" s="26">
        <f t="shared" si="384"/>
        <v>2323.6</v>
      </c>
      <c r="M758" s="116">
        <f t="shared" si="388"/>
        <v>4853.5</v>
      </c>
      <c r="N758" s="116"/>
      <c r="O758" s="26">
        <f t="shared" si="385"/>
        <v>4853.5</v>
      </c>
    </row>
    <row r="759" spans="1:15" hidden="1">
      <c r="A759" s="131" t="s">
        <v>105</v>
      </c>
      <c r="B759" s="130" t="s">
        <v>454</v>
      </c>
      <c r="C759" s="115" t="s">
        <v>455</v>
      </c>
      <c r="D759" s="132">
        <v>6500099990</v>
      </c>
      <c r="E759" s="115" t="s">
        <v>44</v>
      </c>
      <c r="F759" s="115" t="s">
        <v>9</v>
      </c>
      <c r="G759" s="143">
        <v>0</v>
      </c>
      <c r="H759" s="143"/>
      <c r="I759" s="26" t="e">
        <f t="shared" si="389"/>
        <v>#DIV/0!</v>
      </c>
      <c r="J759" s="111">
        <v>2323.6</v>
      </c>
      <c r="K759" s="111"/>
      <c r="L759" s="26">
        <f t="shared" si="384"/>
        <v>2323.6</v>
      </c>
      <c r="M759" s="111">
        <v>4853.5</v>
      </c>
      <c r="N759" s="111"/>
      <c r="O759" s="26">
        <f t="shared" si="385"/>
        <v>4853.5</v>
      </c>
    </row>
  </sheetData>
  <mergeCells count="17">
    <mergeCell ref="M12:O12"/>
    <mergeCell ref="A9:O9"/>
    <mergeCell ref="A11:A13"/>
    <mergeCell ref="B11:B13"/>
    <mergeCell ref="C11:C13"/>
    <mergeCell ref="D11:D13"/>
    <mergeCell ref="E11:E13"/>
    <mergeCell ref="F11:F13"/>
    <mergeCell ref="G11:O11"/>
    <mergeCell ref="G12:I12"/>
    <mergeCell ref="J12:L12"/>
    <mergeCell ref="A6:O6"/>
    <mergeCell ref="A1:O1"/>
    <mergeCell ref="A2:O2"/>
    <mergeCell ref="A3:O3"/>
    <mergeCell ref="A4:O4"/>
    <mergeCell ref="A5:O5"/>
  </mergeCells>
  <pageMargins left="0.34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исполнение 1 кв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2020-07-14T07:00:36Z</cp:lastPrinted>
  <dcterms:created xsi:type="dcterms:W3CDTF">2014-11-11T10:44:13Z</dcterms:created>
  <dcterms:modified xsi:type="dcterms:W3CDTF">2020-07-15T08:10:49Z</dcterms:modified>
</cp:coreProperties>
</file>